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基準値" sheetId="4" r:id="rId1"/>
    <sheet name="男性" sheetId="1" state="hidden" r:id="rId2"/>
    <sheet name="女性" sheetId="3" state="hidden" r:id="rId3"/>
    <sheet name="spline" sheetId="2" r:id="rId4"/>
  </sheets>
  <calcPr calcId="125725"/>
</workbook>
</file>

<file path=xl/calcChain.xml><?xml version="1.0" encoding="utf-8"?>
<calcChain xmlns="http://schemas.openxmlformats.org/spreadsheetml/2006/main">
  <c r="B18" i="3"/>
  <c r="B16"/>
  <c r="B18" i="1"/>
  <c r="B22" s="1"/>
  <c r="B16"/>
  <c r="B29" l="1"/>
  <c r="B23"/>
  <c r="E29" s="1"/>
  <c r="B24"/>
  <c r="E33" s="1"/>
  <c r="B30"/>
  <c r="B33"/>
  <c r="B27"/>
  <c r="B21"/>
  <c r="B28"/>
  <c r="B33" i="3"/>
  <c r="B30"/>
  <c r="B29"/>
  <c r="B28"/>
  <c r="B27"/>
  <c r="B24"/>
  <c r="E33" s="1"/>
  <c r="B23"/>
  <c r="E29" s="1"/>
  <c r="B22"/>
  <c r="E25" s="1"/>
  <c r="B21"/>
  <c r="E21" s="1"/>
  <c r="E21" i="1"/>
  <c r="E25"/>
  <c r="H7" i="4" l="1"/>
  <c r="E26" i="3"/>
  <c r="H3" i="4"/>
  <c r="E22" i="3"/>
  <c r="E3" i="4"/>
  <c r="E30" i="3"/>
  <c r="E7" i="4"/>
  <c r="E34" i="3"/>
  <c r="E22" i="1"/>
  <c r="E30"/>
  <c r="E26"/>
  <c r="E34"/>
  <c r="H4" i="4" l="1"/>
  <c r="E8"/>
  <c r="H8"/>
  <c r="E4"/>
</calcChain>
</file>

<file path=xl/sharedStrings.xml><?xml version="1.0" encoding="utf-8"?>
<sst xmlns="http://schemas.openxmlformats.org/spreadsheetml/2006/main" count="195" uniqueCount="76">
  <si>
    <t>身長(cm)→</t>
    <rPh sb="0" eb="2">
      <t>シンチョウ</t>
    </rPh>
    <phoneticPr fontId="3"/>
  </si>
  <si>
    <t>年齢(歳)→</t>
    <rPh sb="0" eb="2">
      <t>ネンレイ</t>
    </rPh>
    <rPh sb="3" eb="4">
      <t>サイ</t>
    </rPh>
    <phoneticPr fontId="3"/>
  </si>
  <si>
    <t>Mspline</t>
    <phoneticPr fontId="3"/>
  </si>
  <si>
    <t>予測値</t>
    <rPh sb="0" eb="3">
      <t>ヨソクチ</t>
    </rPh>
    <phoneticPr fontId="3"/>
  </si>
  <si>
    <t>VC(L)</t>
    <phoneticPr fontId="3"/>
  </si>
  <si>
    <t>VC</t>
    <phoneticPr fontId="3"/>
  </si>
  <si>
    <t>FVC</t>
    <phoneticPr fontId="3"/>
  </si>
  <si>
    <r>
      <t>FEV</t>
    </r>
    <r>
      <rPr>
        <vertAlign val="subscript"/>
        <sz val="12"/>
        <color theme="1"/>
        <rFont val="Arial"/>
        <family val="2"/>
      </rPr>
      <t>1</t>
    </r>
    <phoneticPr fontId="3"/>
  </si>
  <si>
    <r>
      <t>FEV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/FVC</t>
    </r>
    <phoneticPr fontId="3"/>
  </si>
  <si>
    <t>exp (-8.8317 + 2.1043 x ln(h) - 0.1382 x ln(a) + m-s)</t>
    <phoneticPr fontId="7"/>
  </si>
  <si>
    <t>exp (-8.8877 + 2.1494 x ln(h) - 0.1891 x ln(a) + m-s)</t>
    <phoneticPr fontId="7"/>
  </si>
  <si>
    <r>
      <rPr>
        <sz val="12"/>
        <color theme="1"/>
        <rFont val="ＭＳ Ｐゴシック"/>
        <family val="3"/>
        <charset val="128"/>
      </rPr>
      <t>予測式</t>
    </r>
    <r>
      <rPr>
        <sz val="12"/>
        <color theme="1"/>
        <rFont val="Arial"/>
        <family val="2"/>
      </rPr>
      <t>(h</t>
    </r>
    <r>
      <rPr>
        <sz val="12"/>
        <color theme="1"/>
        <rFont val="ＭＳ Ｐゴシック"/>
        <family val="3"/>
        <charset val="128"/>
      </rPr>
      <t>：身長</t>
    </r>
    <r>
      <rPr>
        <sz val="12"/>
        <color theme="1"/>
        <rFont val="Arial"/>
        <family val="2"/>
      </rPr>
      <t>cm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a</t>
    </r>
    <r>
      <rPr>
        <sz val="12"/>
        <color theme="1"/>
        <rFont val="ＭＳ Ｐゴシック"/>
        <family val="3"/>
        <charset val="128"/>
      </rPr>
      <t>：年齢</t>
    </r>
    <r>
      <rPr>
        <sz val="12"/>
        <color theme="1"/>
        <rFont val="Arial"/>
        <family val="2"/>
      </rPr>
      <t>yrs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m-s</t>
    </r>
    <r>
      <rPr>
        <sz val="12"/>
        <color theme="1"/>
        <rFont val="ＭＳ Ｐゴシック"/>
        <family val="3"/>
        <charset val="128"/>
      </rPr>
      <t>：年齢</t>
    </r>
    <r>
      <rPr>
        <sz val="12"/>
        <color theme="1"/>
        <rFont val="Arial"/>
        <family val="2"/>
      </rPr>
      <t>(a)</t>
    </r>
    <r>
      <rPr>
        <sz val="12"/>
        <color theme="1"/>
        <rFont val="ＭＳ Ｐゴシック"/>
        <family val="3"/>
        <charset val="128"/>
      </rPr>
      <t>毎の</t>
    </r>
    <r>
      <rPr>
        <sz val="12"/>
        <color theme="1"/>
        <rFont val="Arial"/>
        <family val="2"/>
      </rPr>
      <t>Mspline</t>
    </r>
    <r>
      <rPr>
        <sz val="12"/>
        <color theme="1"/>
        <rFont val="ＭＳ Ｐゴシック"/>
        <family val="3"/>
        <charset val="128"/>
      </rPr>
      <t>）</t>
    </r>
    <rPh sb="0" eb="3">
      <t>ヨソクシキ</t>
    </rPh>
    <rPh sb="6" eb="8">
      <t>シンチョウ</t>
    </rPh>
    <rPh sb="13" eb="15">
      <t>ネンレイ</t>
    </rPh>
    <rPh sb="23" eb="25">
      <t>ネンレイ</t>
    </rPh>
    <rPh sb="28" eb="29">
      <t>ゴト</t>
    </rPh>
    <phoneticPr fontId="3"/>
  </si>
  <si>
    <t>exp (ln(M) + ln(1 - 1.645 x 0.3464 x exp (-2.3730 + 0.0450 x ln(a) + s-s))/0.3464)</t>
    <phoneticPr fontId="3"/>
  </si>
  <si>
    <t>exp (ln(M) + ln(1 - 1.645 x exp (-2.8335 + 0.1726 x ln(a) + s-s)))</t>
    <phoneticPr fontId="3"/>
  </si>
  <si>
    <t>exp (ln(M) + ln(1 - 1.645 x (8.905 - 1.799 x ln(a) + l-s) x exp (-3.266 + 0.150 x ln(a) + s-s))/(8.905 - 1.799 x ln(a) + l-s))</t>
    <phoneticPr fontId="3"/>
  </si>
  <si>
    <r>
      <t>LLN(5th centile) (M</t>
    </r>
    <r>
      <rPr>
        <sz val="12"/>
        <color theme="1"/>
        <rFont val="ＭＳ Ｐゴシック"/>
        <family val="3"/>
        <charset val="128"/>
      </rPr>
      <t>：予測値、</t>
    </r>
    <r>
      <rPr>
        <sz val="12"/>
        <color theme="1"/>
        <rFont val="Arial"/>
        <family val="2"/>
      </rPr>
      <t>a</t>
    </r>
    <r>
      <rPr>
        <sz val="12"/>
        <color theme="1"/>
        <rFont val="ＭＳ Ｐゴシック"/>
        <family val="3"/>
        <charset val="128"/>
      </rPr>
      <t>：年齢</t>
    </r>
    <r>
      <rPr>
        <sz val="12"/>
        <color theme="1"/>
        <rFont val="Arial"/>
        <family val="2"/>
      </rPr>
      <t>yrs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s-s</t>
    </r>
    <r>
      <rPr>
        <sz val="12"/>
        <color theme="1"/>
        <rFont val="ＭＳ Ｐゴシック"/>
        <family val="3"/>
        <charset val="128"/>
      </rPr>
      <t>：年齢</t>
    </r>
    <r>
      <rPr>
        <sz val="12"/>
        <color theme="1"/>
        <rFont val="Arial"/>
        <family val="2"/>
      </rPr>
      <t>(a)</t>
    </r>
    <r>
      <rPr>
        <sz val="12"/>
        <color theme="1"/>
        <rFont val="ＭＳ Ｐゴシック"/>
        <family val="3"/>
        <charset val="128"/>
      </rPr>
      <t>毎の</t>
    </r>
    <r>
      <rPr>
        <sz val="12"/>
        <color theme="1"/>
        <rFont val="Arial"/>
        <family val="2"/>
      </rPr>
      <t>Sspline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l-s</t>
    </r>
    <r>
      <rPr>
        <sz val="12"/>
        <color theme="1"/>
        <rFont val="ＭＳ Ｐゴシック"/>
        <family val="3"/>
        <charset val="128"/>
      </rPr>
      <t>：年齢</t>
    </r>
    <r>
      <rPr>
        <sz val="12"/>
        <color theme="1"/>
        <rFont val="Arial"/>
        <family val="2"/>
      </rPr>
      <t>(a)</t>
    </r>
    <r>
      <rPr>
        <sz val="12"/>
        <color theme="1"/>
        <rFont val="ＭＳ Ｐゴシック"/>
        <family val="3"/>
        <charset val="128"/>
      </rPr>
      <t>毎の</t>
    </r>
    <r>
      <rPr>
        <sz val="12"/>
        <color theme="1"/>
        <rFont val="Arial"/>
        <family val="2"/>
      </rPr>
      <t>Lspline</t>
    </r>
    <r>
      <rPr>
        <sz val="12"/>
        <color theme="1"/>
        <rFont val="ＭＳ Ｐゴシック"/>
        <family val="3"/>
        <charset val="128"/>
      </rPr>
      <t>）</t>
    </r>
    <rPh sb="20" eb="23">
      <t>ヨソクチ</t>
    </rPh>
    <rPh sb="26" eb="28">
      <t>ネンレイ</t>
    </rPh>
    <rPh sb="36" eb="38">
      <t>ネンレイ</t>
    </rPh>
    <rPh sb="41" eb="42">
      <t>ゴト</t>
    </rPh>
    <rPh sb="55" eb="57">
      <t>ネンレイ</t>
    </rPh>
    <rPh sb="60" eb="61">
      <t>ゴト</t>
    </rPh>
    <phoneticPr fontId="3"/>
  </si>
  <si>
    <t>Sspline</t>
    <phoneticPr fontId="3"/>
  </si>
  <si>
    <t>Lspline</t>
    <phoneticPr fontId="3"/>
  </si>
  <si>
    <t>FVC(L)</t>
    <phoneticPr fontId="3"/>
  </si>
  <si>
    <t>LLN</t>
    <phoneticPr fontId="3"/>
  </si>
  <si>
    <r>
      <t>FEV</t>
    </r>
    <r>
      <rPr>
        <b/>
        <vertAlign val="subscript"/>
        <sz val="12"/>
        <color rgb="FFFF0000"/>
        <rFont val="Arial"/>
        <family val="2"/>
      </rPr>
      <t>1</t>
    </r>
    <r>
      <rPr>
        <b/>
        <sz val="12"/>
        <color rgb="FFFF0000"/>
        <rFont val="Arial"/>
        <family val="2"/>
      </rPr>
      <t>(L)</t>
    </r>
    <phoneticPr fontId="3"/>
  </si>
  <si>
    <r>
      <t>FEV</t>
    </r>
    <r>
      <rPr>
        <b/>
        <vertAlign val="subscript"/>
        <sz val="12"/>
        <color rgb="FFFF0000"/>
        <rFont val="Arial"/>
        <family val="2"/>
      </rPr>
      <t>1</t>
    </r>
    <r>
      <rPr>
        <b/>
        <sz val="12"/>
        <color rgb="FFFF0000"/>
        <rFont val="Arial"/>
        <family val="2"/>
      </rPr>
      <t>/FVC</t>
    </r>
    <phoneticPr fontId="3"/>
  </si>
  <si>
    <t>Males</t>
  </si>
  <si>
    <t>Females</t>
  </si>
  <si>
    <t>Age</t>
  </si>
  <si>
    <t>M-spline</t>
    <phoneticPr fontId="7"/>
  </si>
  <si>
    <t>S-spline</t>
    <phoneticPr fontId="7"/>
  </si>
  <si>
    <t>-</t>
    <phoneticPr fontId="7"/>
  </si>
  <si>
    <r>
      <t>FEV</t>
    </r>
    <r>
      <rPr>
        <vertAlign val="subscript"/>
        <sz val="12"/>
        <rFont val="Arial"/>
        <family val="2"/>
      </rPr>
      <t>1</t>
    </r>
    <phoneticPr fontId="3"/>
  </si>
  <si>
    <t>FVC</t>
    <phoneticPr fontId="3"/>
  </si>
  <si>
    <t>VC</t>
    <phoneticPr fontId="3"/>
  </si>
  <si>
    <t>L-spline</t>
    <phoneticPr fontId="7"/>
  </si>
  <si>
    <r>
      <t>FEV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/FVC</t>
    </r>
    <phoneticPr fontId="3"/>
  </si>
  <si>
    <t>exp (-7.5722 + 1.9393 x ln(h) - 0.3068 x ln(a) + m-s)</t>
    <phoneticPr fontId="7"/>
  </si>
  <si>
    <t>exp (ln(M) + ln(1 - 1.645 x exp (-3.0440 + 0.2325 x ln(a) + s-s)))</t>
    <phoneticPr fontId="3"/>
  </si>
  <si>
    <t>exp (1.2578 - 0.1948 x ln(h) - 0.1220 x ln(a) + m-s)</t>
    <phoneticPr fontId="7"/>
  </si>
  <si>
    <r>
      <rPr>
        <sz val="12"/>
        <color theme="1"/>
        <rFont val="ＭＳ Ｐゴシック"/>
        <family val="3"/>
        <charset val="128"/>
      </rPr>
      <t>男性（</t>
    </r>
    <r>
      <rPr>
        <sz val="12"/>
        <color theme="1"/>
        <rFont val="Arial"/>
        <family val="2"/>
      </rPr>
      <t>FEV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FVC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FEV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/FVC: 17-95yrs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VC: 17-90yrs</t>
    </r>
    <r>
      <rPr>
        <sz val="12"/>
        <color theme="1"/>
        <rFont val="ＭＳ Ｐゴシック"/>
        <family val="3"/>
        <charset val="128"/>
      </rPr>
      <t>）</t>
    </r>
    <rPh sb="0" eb="2">
      <t>ダンセイ</t>
    </rPh>
    <phoneticPr fontId="3"/>
  </si>
  <si>
    <r>
      <rPr>
        <sz val="12"/>
        <color theme="1"/>
        <rFont val="ＭＳ Ｐゴシック"/>
        <family val="3"/>
        <charset val="128"/>
      </rPr>
      <t>女性（</t>
    </r>
    <r>
      <rPr>
        <sz val="12"/>
        <color theme="1"/>
        <rFont val="Arial"/>
        <family val="2"/>
      </rPr>
      <t>FEV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FVC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VC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Arial"/>
        <family val="2"/>
      </rPr>
      <t>FEV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/FVC: 17-93yrs</t>
    </r>
    <r>
      <rPr>
        <sz val="12"/>
        <color theme="1"/>
        <rFont val="ＭＳ Ｐゴシック"/>
        <family val="3"/>
        <charset val="128"/>
      </rPr>
      <t>）</t>
    </r>
    <rPh sb="0" eb="2">
      <t>ジョセイ</t>
    </rPh>
    <phoneticPr fontId="3"/>
  </si>
  <si>
    <t>exp (-6.9428 + 1.8053 x ln(h) - 0.3401 x ln(a) + m-s)</t>
    <phoneticPr fontId="7"/>
  </si>
  <si>
    <t>exp (-8.3268 + 2.0137 x ln(h) - 0.2029 x ln(a) + m-s)</t>
    <phoneticPr fontId="7"/>
  </si>
  <si>
    <t>exp (-8.0707 + 1.9399 x ln(h) - 0.1678 x ln(a) + m-s)</t>
    <phoneticPr fontId="7"/>
  </si>
  <si>
    <t>exp (1.2854 - 0.1844 x ln(h) - 0.1425 x ln(a) + m-s)</t>
    <phoneticPr fontId="7"/>
  </si>
  <si>
    <t>exp (ln(M) + ln(1 - 1.645 x 0.7783 x exp (-3.1024 + 0.2537 x ln(a) + s-s))/0.7783)</t>
    <phoneticPr fontId="3"/>
  </si>
  <si>
    <t>exp (ln(M) + ln(1 - 1.645 x 0.6127 x exp (-2.8527 + 0.1881 x ln(a) + s-s))/0.6127)</t>
    <phoneticPr fontId="3"/>
  </si>
  <si>
    <t>exp (ln(M) + ln(1 - 1.645 x 0.1268 x exp (-2.7071 + 0.1447 x ln(a) + s-s))/0.1268)</t>
    <phoneticPr fontId="3"/>
  </si>
  <si>
    <t>exp (ln(M) + ln(1 - 1.645 x (12.989 - 2.987 x ln(a) + l-s) x exp (-3.1624 + 0.1068 x ln(a) + s-s))/(12.989 - 2.987 x ln(a) + l-s))</t>
    <phoneticPr fontId="3"/>
  </si>
  <si>
    <t>FVC(L)</t>
    <phoneticPr fontId="3"/>
  </si>
  <si>
    <r>
      <t>FEV</t>
    </r>
    <r>
      <rPr>
        <b/>
        <vertAlign val="subscript"/>
        <sz val="18"/>
        <color rgb="FFFF0000"/>
        <rFont val="メイリオ"/>
        <family val="3"/>
        <charset val="128"/>
      </rPr>
      <t>1</t>
    </r>
    <r>
      <rPr>
        <b/>
        <sz val="18"/>
        <color rgb="FFFF0000"/>
        <rFont val="メイリオ"/>
        <family val="3"/>
        <charset val="128"/>
      </rPr>
      <t>(L)</t>
    </r>
    <phoneticPr fontId="3"/>
  </si>
  <si>
    <r>
      <t>FEV</t>
    </r>
    <r>
      <rPr>
        <b/>
        <vertAlign val="subscript"/>
        <sz val="18"/>
        <color rgb="FFFF0000"/>
        <rFont val="メイリオ"/>
        <family val="3"/>
        <charset val="128"/>
      </rPr>
      <t>1</t>
    </r>
    <r>
      <rPr>
        <b/>
        <sz val="18"/>
        <color rgb="FFFF0000"/>
        <rFont val="メイリオ"/>
        <family val="3"/>
        <charset val="128"/>
      </rPr>
      <t>/FVC</t>
    </r>
    <phoneticPr fontId="3"/>
  </si>
  <si>
    <t>基準値</t>
    <rPh sb="0" eb="3">
      <t>キジュンチ</t>
    </rPh>
    <phoneticPr fontId="3"/>
  </si>
  <si>
    <t>正常下限値(LLN)</t>
    <rPh sb="0" eb="2">
      <t>セイジョウ</t>
    </rPh>
    <rPh sb="2" eb="4">
      <t>カゲン</t>
    </rPh>
    <rPh sb="4" eb="5">
      <t>チ</t>
    </rPh>
    <phoneticPr fontId="3"/>
  </si>
  <si>
    <r>
      <t>FEV</t>
    </r>
    <r>
      <rPr>
        <vertAlign val="subscript"/>
        <sz val="14"/>
        <color theme="1"/>
        <rFont val="Arial"/>
        <family val="2"/>
      </rPr>
      <t>1</t>
    </r>
    <phoneticPr fontId="3"/>
  </si>
  <si>
    <t>exp (-7.5722 + 1.9393 x ln(h) - 0.3068 x ln(a) + m-s)</t>
    <phoneticPr fontId="7"/>
  </si>
  <si>
    <t>FVC</t>
    <phoneticPr fontId="3"/>
  </si>
  <si>
    <t>exp (-8.8877 + 2.1494 x ln(h) - 0.1891 x ln(a) + m-s)</t>
    <phoneticPr fontId="7"/>
  </si>
  <si>
    <t>VC</t>
    <phoneticPr fontId="3"/>
  </si>
  <si>
    <t>exp (-8.8317 + 2.1043 x ln(h) - 0.1382 x ln(a) + m-s)</t>
    <phoneticPr fontId="7"/>
  </si>
  <si>
    <r>
      <t>FEV</t>
    </r>
    <r>
      <rPr>
        <vertAlign val="sub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/FVC</t>
    </r>
    <phoneticPr fontId="3"/>
  </si>
  <si>
    <t>exp (1.2578 - 0.1948 x ln(h) - 0.1220 x ln(a) + m-s)</t>
    <phoneticPr fontId="7"/>
  </si>
  <si>
    <r>
      <t>LLN(5th centile) (M</t>
    </r>
    <r>
      <rPr>
        <sz val="14"/>
        <color theme="1"/>
        <rFont val="ＭＳ Ｐゴシック"/>
        <family val="3"/>
        <charset val="128"/>
      </rPr>
      <t>：予測値、</t>
    </r>
    <r>
      <rPr>
        <sz val="14"/>
        <color theme="1"/>
        <rFont val="Arial"/>
        <family val="2"/>
      </rPr>
      <t>a</t>
    </r>
    <r>
      <rPr>
        <sz val="14"/>
        <color theme="1"/>
        <rFont val="ＭＳ Ｐゴシック"/>
        <family val="3"/>
        <charset val="128"/>
      </rPr>
      <t>：年齢</t>
    </r>
    <r>
      <rPr>
        <sz val="14"/>
        <color theme="1"/>
        <rFont val="Arial"/>
        <family val="2"/>
      </rPr>
      <t>yrs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s-s</t>
    </r>
    <r>
      <rPr>
        <sz val="14"/>
        <color theme="1"/>
        <rFont val="ＭＳ Ｐゴシック"/>
        <family val="3"/>
        <charset val="128"/>
      </rPr>
      <t>：年齢</t>
    </r>
    <r>
      <rPr>
        <sz val="14"/>
        <color theme="1"/>
        <rFont val="Arial"/>
        <family val="2"/>
      </rPr>
      <t>(a)</t>
    </r>
    <r>
      <rPr>
        <sz val="14"/>
        <color theme="1"/>
        <rFont val="ＭＳ Ｐゴシック"/>
        <family val="3"/>
        <charset val="128"/>
      </rPr>
      <t>毎の</t>
    </r>
    <r>
      <rPr>
        <sz val="14"/>
        <color theme="1"/>
        <rFont val="Arial"/>
        <family val="2"/>
      </rPr>
      <t>Sspline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l-s</t>
    </r>
    <r>
      <rPr>
        <sz val="14"/>
        <color theme="1"/>
        <rFont val="ＭＳ Ｐゴシック"/>
        <family val="3"/>
        <charset val="128"/>
      </rPr>
      <t>：年齢</t>
    </r>
    <r>
      <rPr>
        <sz val="14"/>
        <color theme="1"/>
        <rFont val="Arial"/>
        <family val="2"/>
      </rPr>
      <t>(a)</t>
    </r>
    <r>
      <rPr>
        <sz val="14"/>
        <color theme="1"/>
        <rFont val="ＭＳ Ｐゴシック"/>
        <family val="3"/>
        <charset val="128"/>
      </rPr>
      <t>毎の</t>
    </r>
    <r>
      <rPr>
        <sz val="14"/>
        <color theme="1"/>
        <rFont val="Arial"/>
        <family val="2"/>
      </rPr>
      <t>Lspline</t>
    </r>
    <r>
      <rPr>
        <sz val="14"/>
        <color theme="1"/>
        <rFont val="ＭＳ Ｐゴシック"/>
        <family val="3"/>
        <charset val="128"/>
      </rPr>
      <t>）</t>
    </r>
    <rPh sb="20" eb="23">
      <t>ヨソクチ</t>
    </rPh>
    <rPh sb="26" eb="28">
      <t>ネンレイ</t>
    </rPh>
    <rPh sb="36" eb="38">
      <t>ネンレイ</t>
    </rPh>
    <rPh sb="41" eb="42">
      <t>ゴト</t>
    </rPh>
    <rPh sb="55" eb="57">
      <t>ネンレイ</t>
    </rPh>
    <rPh sb="60" eb="61">
      <t>ゴト</t>
    </rPh>
    <phoneticPr fontId="3"/>
  </si>
  <si>
    <t>exp (ln(M) + ln(1 - 1.645 x exp (-3.0440 + 0.2325 x ln(a) + s-s)))</t>
    <phoneticPr fontId="3"/>
  </si>
  <si>
    <t>exp (ln(M) + ln(1 - 1.645 x exp (-2.8335 + 0.1726 x ln(a) + s-s)))</t>
    <phoneticPr fontId="3"/>
  </si>
  <si>
    <t>exp (ln(M) + ln(1 - 1.645 x 0.3464 x exp (-2.3730 + 0.0450 x ln(a) + s-s))/0.3464)</t>
    <phoneticPr fontId="3"/>
  </si>
  <si>
    <t>exp (ln(M) + ln(1 - 1.645 x (8.905 - 1.799 x ln(a) + l-s) x exp (-3.266 + 0.150 x ln(a) + s-s))/(8.905 - 1.799 x ln(a) + l-s))</t>
    <phoneticPr fontId="3"/>
  </si>
  <si>
    <t>exp (-6.9428 + 1.8053 x ln(h) - 0.3401 x ln(a) + m-s)</t>
    <phoneticPr fontId="7"/>
  </si>
  <si>
    <t>exp (-8.3268 + 2.0137 x ln(h) - 0.2029 x ln(a) + m-s)</t>
    <phoneticPr fontId="7"/>
  </si>
  <si>
    <t>exp (-8.0707 + 1.9399 x ln(h) - 0.1678 x ln(a) + m-s)</t>
    <phoneticPr fontId="7"/>
  </si>
  <si>
    <t>exp (1.2854 - 0.1844 x ln(h) - 0.1425 x ln(a) + m-s)</t>
    <phoneticPr fontId="7"/>
  </si>
  <si>
    <t>exp (ln(M) + ln(1 - 1.645 x 0.7783 x exp (-3.1024 + 0.2537 x ln(a) + s-s))/0.7783)</t>
    <phoneticPr fontId="3"/>
  </si>
  <si>
    <r>
      <rPr>
        <b/>
        <sz val="14"/>
        <color theme="1"/>
        <rFont val="ＭＳ Ｐゴシック"/>
        <family val="3"/>
        <charset val="128"/>
      </rPr>
      <t>男性</t>
    </r>
    <r>
      <rPr>
        <sz val="14"/>
        <color theme="1"/>
        <rFont val="ＭＳ Ｐゴシック"/>
        <family val="3"/>
        <charset val="128"/>
      </rPr>
      <t>（</t>
    </r>
    <r>
      <rPr>
        <sz val="14"/>
        <color theme="1"/>
        <rFont val="Arial"/>
        <family val="2"/>
      </rPr>
      <t>FEV</t>
    </r>
    <r>
      <rPr>
        <vertAlign val="subscript"/>
        <sz val="14"/>
        <color theme="1"/>
        <rFont val="Arial"/>
        <family val="2"/>
      </rPr>
      <t>1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FVC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FEV</t>
    </r>
    <r>
      <rPr>
        <vertAlign val="sub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/FVC: 17-95yrs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VC: 17-90yrs</t>
    </r>
    <r>
      <rPr>
        <sz val="14"/>
        <color theme="1"/>
        <rFont val="ＭＳ Ｐゴシック"/>
        <family val="3"/>
        <charset val="128"/>
      </rPr>
      <t>）</t>
    </r>
    <rPh sb="0" eb="2">
      <t>ダンセイ</t>
    </rPh>
    <phoneticPr fontId="3"/>
  </si>
  <si>
    <r>
      <rPr>
        <b/>
        <sz val="14"/>
        <color theme="1"/>
        <rFont val="ＭＳ Ｐゴシック"/>
        <family val="3"/>
        <charset val="128"/>
      </rPr>
      <t>予測式</t>
    </r>
    <r>
      <rPr>
        <sz val="14"/>
        <color theme="1"/>
        <rFont val="Arial"/>
        <family val="2"/>
      </rPr>
      <t>(h</t>
    </r>
    <r>
      <rPr>
        <sz val="14"/>
        <color theme="1"/>
        <rFont val="ＭＳ Ｐゴシック"/>
        <family val="3"/>
        <charset val="128"/>
      </rPr>
      <t>：身長</t>
    </r>
    <r>
      <rPr>
        <sz val="14"/>
        <color theme="1"/>
        <rFont val="Arial"/>
        <family val="2"/>
      </rPr>
      <t>cm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a</t>
    </r>
    <r>
      <rPr>
        <sz val="14"/>
        <color theme="1"/>
        <rFont val="ＭＳ Ｐゴシック"/>
        <family val="3"/>
        <charset val="128"/>
      </rPr>
      <t>：年齢</t>
    </r>
    <r>
      <rPr>
        <sz val="14"/>
        <color theme="1"/>
        <rFont val="Arial"/>
        <family val="2"/>
      </rPr>
      <t>yrs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m-s</t>
    </r>
    <r>
      <rPr>
        <sz val="14"/>
        <color theme="1"/>
        <rFont val="ＭＳ Ｐゴシック"/>
        <family val="3"/>
        <charset val="128"/>
      </rPr>
      <t>：年齢</t>
    </r>
    <r>
      <rPr>
        <sz val="14"/>
        <color theme="1"/>
        <rFont val="Arial"/>
        <family val="2"/>
      </rPr>
      <t>(a)</t>
    </r>
    <r>
      <rPr>
        <sz val="14"/>
        <color theme="1"/>
        <rFont val="ＭＳ Ｐゴシック"/>
        <family val="3"/>
        <charset val="128"/>
      </rPr>
      <t>毎の</t>
    </r>
    <r>
      <rPr>
        <sz val="14"/>
        <color theme="1"/>
        <rFont val="Arial"/>
        <family val="2"/>
      </rPr>
      <t>Mspline</t>
    </r>
    <r>
      <rPr>
        <sz val="14"/>
        <color theme="1"/>
        <rFont val="ＭＳ Ｐゴシック"/>
        <family val="3"/>
        <charset val="128"/>
      </rPr>
      <t>）</t>
    </r>
    <rPh sb="0" eb="3">
      <t>ヨソクシキ</t>
    </rPh>
    <rPh sb="6" eb="8">
      <t>シンチョウ</t>
    </rPh>
    <rPh sb="13" eb="15">
      <t>ネンレイ</t>
    </rPh>
    <rPh sb="23" eb="25">
      <t>ネンレイ</t>
    </rPh>
    <rPh sb="28" eb="29">
      <t>ゴト</t>
    </rPh>
    <phoneticPr fontId="3"/>
  </si>
  <si>
    <r>
      <rPr>
        <b/>
        <sz val="14"/>
        <color theme="1"/>
        <rFont val="ＭＳ Ｐゴシック"/>
        <family val="3"/>
        <charset val="128"/>
      </rPr>
      <t>女性</t>
    </r>
    <r>
      <rPr>
        <sz val="14"/>
        <color theme="1"/>
        <rFont val="ＭＳ Ｐゴシック"/>
        <family val="3"/>
        <charset val="128"/>
      </rPr>
      <t>（</t>
    </r>
    <r>
      <rPr>
        <sz val="14"/>
        <color theme="1"/>
        <rFont val="Arial"/>
        <family val="2"/>
      </rPr>
      <t>FEV</t>
    </r>
    <r>
      <rPr>
        <vertAlign val="subscript"/>
        <sz val="14"/>
        <color theme="1"/>
        <rFont val="Arial"/>
        <family val="2"/>
      </rPr>
      <t>1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FVC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VC</t>
    </r>
    <r>
      <rPr>
        <sz val="14"/>
        <color theme="1"/>
        <rFont val="ＭＳ Ｐゴシック"/>
        <family val="3"/>
        <charset val="128"/>
      </rPr>
      <t>、</t>
    </r>
    <r>
      <rPr>
        <sz val="14"/>
        <color theme="1"/>
        <rFont val="Arial"/>
        <family val="2"/>
      </rPr>
      <t>FEV</t>
    </r>
    <r>
      <rPr>
        <vertAlign val="sub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/FVC: 17-93yrs</t>
    </r>
    <r>
      <rPr>
        <sz val="14"/>
        <color theme="1"/>
        <rFont val="ＭＳ Ｐゴシック"/>
        <family val="3"/>
        <charset val="128"/>
      </rPr>
      <t>）</t>
    </r>
    <rPh sb="0" eb="2">
      <t>ジョセイ</t>
    </rPh>
    <phoneticPr fontId="3"/>
  </si>
  <si>
    <r>
      <rPr>
        <sz val="14"/>
        <color rgb="FF0070C0"/>
        <rFont val="メイリオ"/>
        <family val="3"/>
        <charset val="128"/>
      </rPr>
      <t>性別（</t>
    </r>
    <r>
      <rPr>
        <sz val="14"/>
        <color rgb="FF0070C0"/>
        <rFont val="Helvetica"/>
        <family val="2"/>
      </rPr>
      <t>1:</t>
    </r>
    <r>
      <rPr>
        <sz val="14"/>
        <color rgb="FF0070C0"/>
        <rFont val="メイリオ"/>
        <family val="3"/>
        <charset val="128"/>
      </rPr>
      <t>男、</t>
    </r>
    <r>
      <rPr>
        <sz val="14"/>
        <color rgb="FF0070C0"/>
        <rFont val="Helvetica"/>
        <family val="2"/>
      </rPr>
      <t>2:</t>
    </r>
    <r>
      <rPr>
        <sz val="14"/>
        <color rgb="FF0070C0"/>
        <rFont val="メイリオ"/>
        <family val="3"/>
        <charset val="128"/>
      </rPr>
      <t>女）→</t>
    </r>
    <rPh sb="0" eb="2">
      <t>セイベツ</t>
    </rPh>
    <rPh sb="5" eb="6">
      <t>オトコ</t>
    </rPh>
    <rPh sb="9" eb="10">
      <t>オンナ</t>
    </rPh>
    <phoneticPr fontId="3"/>
  </si>
  <si>
    <r>
      <rPr>
        <sz val="14"/>
        <color rgb="FF0070C0"/>
        <rFont val="メイリオ"/>
        <family val="3"/>
        <charset val="128"/>
      </rPr>
      <t>年齢（歳）→</t>
    </r>
    <rPh sb="0" eb="2">
      <t>ネンレイ</t>
    </rPh>
    <rPh sb="3" eb="4">
      <t>サイ</t>
    </rPh>
    <phoneticPr fontId="3"/>
  </si>
  <si>
    <r>
      <rPr>
        <sz val="14"/>
        <color rgb="FF0070C0"/>
        <rFont val="メイリオ"/>
        <family val="3"/>
        <charset val="128"/>
      </rPr>
      <t>身長（</t>
    </r>
    <r>
      <rPr>
        <sz val="14"/>
        <color rgb="FF0070C0"/>
        <rFont val="Helvetica"/>
        <family val="2"/>
      </rPr>
      <t>cm</t>
    </r>
    <r>
      <rPr>
        <sz val="14"/>
        <color rgb="FF0070C0"/>
        <rFont val="メイリオ"/>
        <family val="3"/>
        <charset val="128"/>
      </rPr>
      <t>）→</t>
    </r>
    <rPh sb="0" eb="2">
      <t>シンチョウ</t>
    </rPh>
    <phoneticPr fontId="3"/>
  </si>
  <si>
    <r>
      <rPr>
        <sz val="12"/>
        <color theme="1"/>
        <rFont val="ＭＳ Ｐゴシック"/>
        <family val="3"/>
        <charset val="128"/>
      </rPr>
      <t>年齢毎の</t>
    </r>
    <r>
      <rPr>
        <sz val="12"/>
        <color theme="1"/>
        <rFont val="Helvetica"/>
      </rPr>
      <t>Mspline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Helvetica"/>
      </rPr>
      <t>Sspline</t>
    </r>
    <r>
      <rPr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Helvetica"/>
      </rPr>
      <t>Lspline</t>
    </r>
    <r>
      <rPr>
        <sz val="12"/>
        <color theme="1"/>
        <rFont val="ＭＳ Ｐゴシック"/>
        <family val="3"/>
        <charset val="128"/>
      </rPr>
      <t>は</t>
    </r>
    <r>
      <rPr>
        <sz val="12"/>
        <color theme="1"/>
        <rFont val="Helvetica"/>
      </rPr>
      <t>spline</t>
    </r>
    <r>
      <rPr>
        <sz val="12"/>
        <color theme="1"/>
        <rFont val="ＭＳ Ｐゴシック"/>
        <family val="3"/>
        <charset val="128"/>
      </rPr>
      <t>シート参照</t>
    </r>
    <rPh sb="0" eb="2">
      <t>ネンレイ</t>
    </rPh>
    <rPh sb="2" eb="3">
      <t>ゴト</t>
    </rPh>
    <rPh sb="37" eb="39">
      <t>サンショウ</t>
    </rPh>
    <phoneticPr fontId="3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</si>
</sst>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000000_ "/>
    <numFmt numFmtId="178" formatCode="0.00_ "/>
    <numFmt numFmtId="179" formatCode="0.000_ "/>
  </numFmts>
  <fonts count="34">
    <font>
      <sz val="12"/>
      <color theme="1"/>
      <name val="Arial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Arial"/>
      <family val="2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color theme="1"/>
      <name val="Helvetica"/>
      <family val="2"/>
    </font>
    <font>
      <b/>
      <sz val="12"/>
      <color rgb="FFFF0000"/>
      <name val="Arial"/>
      <family val="2"/>
      <charset val="128"/>
    </font>
    <font>
      <vertAlign val="subscript"/>
      <sz val="12"/>
      <color theme="1"/>
      <name val="Arial"/>
      <family val="2"/>
    </font>
    <font>
      <sz val="12"/>
      <color theme="1"/>
      <name val="Times New Roman"/>
      <family val="1"/>
    </font>
    <font>
      <b/>
      <vertAlign val="subscript"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name val="ＭＳ Ｐゴシック"/>
      <family val="2"/>
      <charset val="128"/>
      <scheme val="minor"/>
    </font>
    <font>
      <sz val="12"/>
      <color theme="1"/>
      <name val="Helvetica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vertAlign val="subscript"/>
      <sz val="18"/>
      <color rgb="FFFF000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8"/>
      <color theme="1"/>
      <name val="Helvetica"/>
    </font>
    <font>
      <sz val="14"/>
      <color theme="1"/>
      <name val="Helvetica"/>
      <family val="2"/>
    </font>
    <font>
      <sz val="14"/>
      <color theme="1"/>
      <name val="Arial"/>
      <family val="2"/>
    </font>
    <font>
      <sz val="14"/>
      <color theme="1"/>
      <name val="ＭＳ Ｐゴシック"/>
      <family val="3"/>
      <charset val="128"/>
    </font>
    <font>
      <vertAlign val="subscript"/>
      <sz val="14"/>
      <color theme="1"/>
      <name val="Arial"/>
      <family val="2"/>
    </font>
    <font>
      <sz val="14"/>
      <color theme="1"/>
      <name val="Arial"/>
      <family val="2"/>
      <charset val="128"/>
    </font>
    <font>
      <b/>
      <sz val="14"/>
      <color theme="1"/>
      <name val="ＭＳ Ｐゴシック"/>
      <family val="3"/>
      <charset val="128"/>
    </font>
    <font>
      <sz val="14"/>
      <color rgb="FF0070C0"/>
      <name val="Helvetica"/>
    </font>
    <font>
      <sz val="14"/>
      <color rgb="FF0070C0"/>
      <name val="メイリオ"/>
      <family val="3"/>
      <charset val="128"/>
    </font>
    <font>
      <sz val="14"/>
      <color rgb="FF0070C0"/>
      <name val="Helvetic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176" fontId="15" fillId="0" borderId="4" xfId="0" applyNumberFormat="1" applyFont="1" applyBorder="1">
      <alignment vertical="center"/>
    </xf>
    <xf numFmtId="176" fontId="15" fillId="0" borderId="4" xfId="0" applyNumberFormat="1" applyFont="1" applyBorder="1" applyAlignment="1">
      <alignment horizontal="center" vertical="center"/>
    </xf>
    <xf numFmtId="177" fontId="15" fillId="0" borderId="4" xfId="0" applyNumberFormat="1" applyFont="1" applyBorder="1" applyAlignment="1">
      <alignment horizontal="center" vertical="center"/>
    </xf>
    <xf numFmtId="176" fontId="15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177" fontId="15" fillId="0" borderId="0" xfId="0" applyNumberFormat="1" applyFont="1" applyAlignment="1">
      <alignment horizontal="center" vertical="center"/>
    </xf>
    <xf numFmtId="176" fontId="15" fillId="0" borderId="3" xfId="0" applyNumberFormat="1" applyFont="1" applyBorder="1">
      <alignment vertical="center"/>
    </xf>
    <xf numFmtId="177" fontId="15" fillId="0" borderId="3" xfId="0" applyNumberFormat="1" applyFont="1" applyBorder="1">
      <alignment vertical="center"/>
    </xf>
    <xf numFmtId="177" fontId="15" fillId="0" borderId="3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7" fontId="15" fillId="0" borderId="0" xfId="0" applyNumberFormat="1" applyFont="1" applyBorder="1">
      <alignment vertical="center"/>
    </xf>
    <xf numFmtId="0" fontId="0" fillId="0" borderId="1" xfId="0" applyBorder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0" fillId="0" borderId="2" xfId="0" applyBorder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Protection="1">
      <alignment vertical="center"/>
    </xf>
    <xf numFmtId="0" fontId="9" fillId="0" borderId="2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23" fillId="0" borderId="0" xfId="0" applyFont="1" applyProtection="1">
      <alignment vertical="center"/>
    </xf>
    <xf numFmtId="178" fontId="24" fillId="0" borderId="2" xfId="0" applyNumberFormat="1" applyFont="1" applyBorder="1" applyAlignment="1" applyProtection="1">
      <alignment horizontal="right" vertical="center"/>
    </xf>
    <xf numFmtId="178" fontId="24" fillId="0" borderId="2" xfId="1" applyNumberFormat="1" applyFont="1" applyBorder="1" applyAlignment="1" applyProtection="1">
      <alignment horizontal="right" vertical="center"/>
    </xf>
    <xf numFmtId="179" fontId="24" fillId="0" borderId="2" xfId="1" applyNumberFormat="1" applyFont="1" applyBorder="1" applyAlignment="1" applyProtection="1">
      <alignment horizontal="right" vertical="center"/>
    </xf>
    <xf numFmtId="179" fontId="24" fillId="0" borderId="2" xfId="0" applyNumberFormat="1" applyFont="1" applyBorder="1" applyAlignment="1" applyProtection="1">
      <alignment horizontal="right" vertical="center"/>
    </xf>
    <xf numFmtId="0" fontId="29" fillId="0" borderId="0" xfId="0" applyFont="1" applyProtection="1">
      <alignment vertical="center"/>
    </xf>
    <xf numFmtId="0" fontId="29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right" vertical="center"/>
    </xf>
    <xf numFmtId="0" fontId="9" fillId="0" borderId="6" xfId="0" applyFont="1" applyBorder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</xf>
    <xf numFmtId="0" fontId="26" fillId="0" borderId="0" xfId="1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25" fillId="0" borderId="0" xfId="1" applyFont="1" applyAlignment="1" applyProtection="1">
      <alignment horizontal="left" vertical="center"/>
    </xf>
    <xf numFmtId="0" fontId="29" fillId="0" borderId="0" xfId="0" applyFont="1" applyAlignment="1" applyProtection="1">
      <alignment vertical="center"/>
    </xf>
    <xf numFmtId="0" fontId="26" fillId="0" borderId="5" xfId="0" applyFont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26" fillId="0" borderId="4" xfId="0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29" fillId="0" borderId="3" xfId="0" applyFont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18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15" fillId="0" borderId="3" xfId="0" applyFont="1" applyBorder="1" applyAlignment="1">
      <alignment horizontal="center" vertical="center"/>
    </xf>
    <xf numFmtId="177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176" fontId="15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/>
  </sheetViews>
  <sheetFormatPr defaultRowHeight="15"/>
  <cols>
    <col min="1" max="1" width="23.77734375" style="37" customWidth="1"/>
    <col min="2" max="3" width="8.88671875" style="37"/>
    <col min="4" max="4" width="22.77734375" style="37" customWidth="1"/>
    <col min="5" max="5" width="20.77734375" style="37" customWidth="1"/>
    <col min="6" max="6" width="5.77734375" style="37" customWidth="1"/>
    <col min="7" max="7" width="22.77734375" style="37" customWidth="1"/>
    <col min="8" max="8" width="20.77734375" style="37" customWidth="1"/>
    <col min="9" max="16384" width="8.88671875" style="37"/>
  </cols>
  <sheetData>
    <row r="1" spans="1:16" ht="20.25" thickBot="1">
      <c r="D1" s="30"/>
      <c r="E1" s="30"/>
      <c r="F1" s="30"/>
      <c r="G1" s="30"/>
      <c r="H1" s="30"/>
    </row>
    <row r="2" spans="1:16" ht="29.25" thickBot="1">
      <c r="A2" s="46" t="s">
        <v>72</v>
      </c>
      <c r="B2" s="47"/>
      <c r="D2" s="34" t="s">
        <v>47</v>
      </c>
      <c r="E2" s="30"/>
      <c r="F2" s="30"/>
      <c r="G2" s="34" t="s">
        <v>46</v>
      </c>
      <c r="H2" s="30"/>
    </row>
    <row r="3" spans="1:16" ht="29.25" thickBot="1">
      <c r="A3" s="46"/>
      <c r="B3" s="33"/>
      <c r="D3" s="35" t="s">
        <v>49</v>
      </c>
      <c r="E3" s="40" t="e">
        <f>IF(B2=1,男性!E21,女性!E21)</f>
        <v>#NUM!</v>
      </c>
      <c r="F3" s="30"/>
      <c r="G3" s="35" t="s">
        <v>49</v>
      </c>
      <c r="H3" s="41" t="e">
        <f>IF(B2=1,男性!E25,女性!E25)</f>
        <v>#NUM!</v>
      </c>
    </row>
    <row r="4" spans="1:16" ht="29.25" thickBot="1">
      <c r="A4" s="46" t="s">
        <v>73</v>
      </c>
      <c r="B4" s="47"/>
      <c r="D4" s="35" t="s">
        <v>50</v>
      </c>
      <c r="E4" s="40" t="e">
        <f>IF(B2=1,男性!E22,女性!E22)</f>
        <v>#NUM!</v>
      </c>
      <c r="F4" s="30"/>
      <c r="G4" s="35" t="s">
        <v>50</v>
      </c>
      <c r="H4" s="40" t="e">
        <f>IF(B2=1,男性!E26,女性!E26)</f>
        <v>#NUM!</v>
      </c>
    </row>
    <row r="5" spans="1:16" ht="29.25" thickBot="1">
      <c r="A5" s="46"/>
      <c r="D5" s="39"/>
      <c r="E5" s="30"/>
      <c r="F5" s="30"/>
      <c r="G5" s="36"/>
      <c r="H5" s="38"/>
    </row>
    <row r="6" spans="1:16" ht="29.25" thickBot="1">
      <c r="A6" s="46" t="s">
        <v>74</v>
      </c>
      <c r="B6" s="47"/>
      <c r="D6" s="34" t="s">
        <v>4</v>
      </c>
      <c r="E6" s="30"/>
      <c r="F6" s="30"/>
      <c r="G6" s="34" t="s">
        <v>48</v>
      </c>
      <c r="H6" s="38"/>
    </row>
    <row r="7" spans="1:16" ht="29.25" thickBot="1">
      <c r="B7" s="33"/>
      <c r="D7" s="35" t="s">
        <v>49</v>
      </c>
      <c r="E7" s="41" t="e">
        <f>IF(B2=1,男性!E29,女性!E29)</f>
        <v>#NUM!</v>
      </c>
      <c r="F7" s="30"/>
      <c r="G7" s="35" t="s">
        <v>49</v>
      </c>
      <c r="H7" s="42" t="e">
        <f>IF(B2=1,男性!E33,女性!E33)</f>
        <v>#NUM!</v>
      </c>
    </row>
    <row r="8" spans="1:16" ht="29.25" thickBot="1">
      <c r="D8" s="35" t="s">
        <v>50</v>
      </c>
      <c r="E8" s="40" t="e">
        <f>IF(B2=1,男性!E30,女性!E30)</f>
        <v>#NUM!</v>
      </c>
      <c r="F8" s="30"/>
      <c r="G8" s="35" t="s">
        <v>50</v>
      </c>
      <c r="H8" s="43" t="e">
        <f>IF(B2=1,男性!E34,女性!E34)</f>
        <v>#NUM!</v>
      </c>
    </row>
    <row r="9" spans="1:16" ht="19.5">
      <c r="D9" s="31"/>
      <c r="E9" s="32"/>
      <c r="F9" s="30"/>
      <c r="G9" s="30"/>
      <c r="H9" s="30"/>
    </row>
    <row r="10" spans="1:16" ht="20.25" thickBot="1">
      <c r="D10" s="30"/>
      <c r="E10" s="30"/>
      <c r="F10" s="30"/>
      <c r="G10" s="30"/>
      <c r="H10" s="30"/>
    </row>
    <row r="11" spans="1:16" ht="30" customHeight="1" thickBot="1">
      <c r="A11" s="55" t="s">
        <v>69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39.950000000000003" customHeight="1">
      <c r="B12" s="60" t="s">
        <v>70</v>
      </c>
      <c r="C12" s="50"/>
      <c r="D12" s="50"/>
      <c r="E12" s="50"/>
      <c r="F12" s="60" t="s">
        <v>59</v>
      </c>
      <c r="G12" s="50"/>
      <c r="H12" s="50"/>
      <c r="I12" s="50"/>
      <c r="J12" s="50"/>
      <c r="K12" s="50"/>
      <c r="L12" s="50"/>
      <c r="M12" s="50"/>
      <c r="N12" s="50"/>
      <c r="O12" s="50"/>
    </row>
    <row r="13" spans="1:16" ht="24.95" customHeight="1">
      <c r="A13" s="45" t="s">
        <v>51</v>
      </c>
      <c r="B13" s="49" t="s">
        <v>52</v>
      </c>
      <c r="C13" s="50"/>
      <c r="D13" s="50"/>
      <c r="E13" s="50"/>
      <c r="F13" s="52" t="s">
        <v>60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ht="24.95" customHeight="1">
      <c r="A14" s="45" t="s">
        <v>53</v>
      </c>
      <c r="B14" s="51" t="s">
        <v>54</v>
      </c>
      <c r="C14" s="50"/>
      <c r="D14" s="50"/>
      <c r="E14" s="50"/>
      <c r="F14" s="52" t="s">
        <v>61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 ht="24.95" customHeight="1">
      <c r="A15" s="45" t="s">
        <v>55</v>
      </c>
      <c r="B15" s="49" t="s">
        <v>56</v>
      </c>
      <c r="C15" s="50"/>
      <c r="D15" s="50"/>
      <c r="E15" s="50"/>
      <c r="F15" s="52" t="s">
        <v>62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ht="24.95" customHeight="1">
      <c r="A16" s="45" t="s">
        <v>57</v>
      </c>
      <c r="B16" s="49" t="s">
        <v>58</v>
      </c>
      <c r="C16" s="50"/>
      <c r="D16" s="50"/>
      <c r="E16" s="50"/>
      <c r="F16" s="52" t="s">
        <v>63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ht="9.9499999999999993" customHeight="1" thickBo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30" customHeight="1" thickBot="1">
      <c r="A18" s="55" t="s">
        <v>71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39.950000000000003" customHeight="1">
      <c r="B19" s="53" t="s">
        <v>70</v>
      </c>
      <c r="C19" s="54"/>
      <c r="D19" s="54"/>
      <c r="E19" s="54"/>
      <c r="F19" s="53" t="s">
        <v>59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ht="24.95" customHeight="1">
      <c r="A20" s="45" t="s">
        <v>51</v>
      </c>
      <c r="B20" s="49" t="s">
        <v>64</v>
      </c>
      <c r="C20" s="50"/>
      <c r="D20" s="50"/>
      <c r="E20" s="50"/>
      <c r="F20" s="52" t="s">
        <v>68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ht="24.95" customHeight="1">
      <c r="A21" s="45" t="s">
        <v>53</v>
      </c>
      <c r="B21" s="51" t="s">
        <v>65</v>
      </c>
      <c r="C21" s="50"/>
      <c r="D21" s="50"/>
      <c r="E21" s="50"/>
      <c r="F21" s="52" t="s">
        <v>43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ht="24.95" customHeight="1">
      <c r="A22" s="45" t="s">
        <v>55</v>
      </c>
      <c r="B22" s="49" t="s">
        <v>66</v>
      </c>
      <c r="C22" s="50"/>
      <c r="D22" s="50"/>
      <c r="E22" s="50"/>
      <c r="F22" s="52" t="s">
        <v>44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ht="24.95" customHeight="1">
      <c r="A23" s="45" t="s">
        <v>57</v>
      </c>
      <c r="B23" s="49" t="s">
        <v>67</v>
      </c>
      <c r="C23" s="50"/>
      <c r="D23" s="50"/>
      <c r="E23" s="50"/>
      <c r="F23" s="52" t="s">
        <v>45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ht="9.9499999999999993" customHeight="1" thickBot="1">
      <c r="A24" s="59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8">
      <c r="F25" s="44"/>
      <c r="G25" s="44"/>
      <c r="H25" s="44"/>
      <c r="I25" s="14"/>
      <c r="J25" s="14"/>
      <c r="K25" s="14"/>
      <c r="P25" s="48" t="s">
        <v>75</v>
      </c>
    </row>
    <row r="26" spans="1:16" ht="18">
      <c r="F26" s="44"/>
      <c r="G26" s="44"/>
      <c r="H26" s="44"/>
      <c r="I26" s="14"/>
      <c r="J26" s="14"/>
      <c r="K26" s="14"/>
    </row>
    <row r="27" spans="1:16" ht="18">
      <c r="F27" s="44"/>
      <c r="G27" s="44"/>
      <c r="H27" s="44"/>
      <c r="I27" s="14"/>
      <c r="J27" s="14"/>
      <c r="K27" s="14"/>
    </row>
    <row r="28" spans="1:16" ht="18">
      <c r="F28" s="44"/>
      <c r="G28" s="44"/>
      <c r="H28" s="44"/>
      <c r="I28" s="14"/>
      <c r="J28" s="14"/>
      <c r="K28" s="14"/>
    </row>
    <row r="29" spans="1:16" ht="18">
      <c r="A29" s="45"/>
      <c r="B29" s="44"/>
      <c r="C29" s="44"/>
      <c r="D29" s="44"/>
      <c r="E29" s="44"/>
      <c r="F29" s="44"/>
      <c r="G29" s="44"/>
      <c r="H29" s="44"/>
      <c r="I29" s="14"/>
      <c r="J29" s="14"/>
      <c r="K29" s="14"/>
    </row>
    <row r="30" spans="1:16">
      <c r="I30" s="14"/>
      <c r="J30" s="14"/>
      <c r="K30" s="14"/>
    </row>
    <row r="31" spans="1:16">
      <c r="I31" s="14"/>
      <c r="J31" s="14"/>
      <c r="K31" s="14"/>
    </row>
    <row r="32" spans="1:16">
      <c r="I32" s="14"/>
      <c r="J32" s="14"/>
      <c r="K32" s="14"/>
    </row>
    <row r="33" spans="9:11">
      <c r="I33" s="14"/>
      <c r="J33" s="14"/>
      <c r="K33" s="14"/>
    </row>
    <row r="34" spans="9:11">
      <c r="I34" s="14"/>
      <c r="J34" s="14"/>
      <c r="K34" s="14"/>
    </row>
  </sheetData>
  <sheetProtection password="CC33" sheet="1" objects="1" scenarios="1"/>
  <mergeCells count="24">
    <mergeCell ref="A11:P11"/>
    <mergeCell ref="A17:P17"/>
    <mergeCell ref="A18:P18"/>
    <mergeCell ref="A24:P24"/>
    <mergeCell ref="B12:E12"/>
    <mergeCell ref="F12:O12"/>
    <mergeCell ref="B13:E13"/>
    <mergeCell ref="F13:P13"/>
    <mergeCell ref="B14:E14"/>
    <mergeCell ref="B15:E15"/>
    <mergeCell ref="B16:E16"/>
    <mergeCell ref="F14:P14"/>
    <mergeCell ref="F15:P15"/>
    <mergeCell ref="F16:P16"/>
    <mergeCell ref="B19:E19"/>
    <mergeCell ref="F19:P19"/>
    <mergeCell ref="B20:E20"/>
    <mergeCell ref="B21:E21"/>
    <mergeCell ref="B22:E22"/>
    <mergeCell ref="B23:E23"/>
    <mergeCell ref="F20:P20"/>
    <mergeCell ref="F21:P21"/>
    <mergeCell ref="F22:P22"/>
    <mergeCell ref="F23:P23"/>
  </mergeCells>
  <phoneticPr fontId="3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sqref="A1:K13"/>
    </sheetView>
  </sheetViews>
  <sheetFormatPr defaultRowHeight="24.95" customHeight="1"/>
  <cols>
    <col min="1" max="1" width="11.77734375" style="16" customWidth="1"/>
    <col min="2" max="6" width="8.88671875" style="14"/>
    <col min="7" max="7" width="14.77734375" style="14" customWidth="1"/>
    <col min="8" max="16384" width="8.88671875" style="14"/>
  </cols>
  <sheetData>
    <row r="1" spans="1:7" ht="24.95" customHeight="1">
      <c r="A1" s="13" t="s">
        <v>36</v>
      </c>
    </row>
    <row r="2" spans="1:7" ht="24.95" customHeight="1">
      <c r="A2" s="13"/>
    </row>
    <row r="3" spans="1:7" ht="24.95" customHeight="1">
      <c r="A3" s="13" t="s">
        <v>11</v>
      </c>
      <c r="G3" s="15"/>
    </row>
    <row r="4" spans="1:7" ht="24.95" customHeight="1">
      <c r="A4" s="16" t="s">
        <v>7</v>
      </c>
      <c r="B4" s="17" t="s">
        <v>33</v>
      </c>
    </row>
    <row r="5" spans="1:7" ht="24.95" customHeight="1">
      <c r="A5" s="16" t="s">
        <v>6</v>
      </c>
      <c r="B5" s="18" t="s">
        <v>10</v>
      </c>
    </row>
    <row r="6" spans="1:7" ht="24.95" customHeight="1">
      <c r="A6" s="16" t="s">
        <v>5</v>
      </c>
      <c r="B6" s="17" t="s">
        <v>9</v>
      </c>
    </row>
    <row r="7" spans="1:7" ht="24.95" customHeight="1">
      <c r="A7" s="16" t="s">
        <v>8</v>
      </c>
      <c r="B7" s="17" t="s">
        <v>35</v>
      </c>
    </row>
    <row r="9" spans="1:7" ht="24.95" customHeight="1">
      <c r="A9" s="13" t="s">
        <v>15</v>
      </c>
    </row>
    <row r="10" spans="1:7" ht="24.95" customHeight="1">
      <c r="A10" s="16" t="s">
        <v>7</v>
      </c>
      <c r="B10" s="14" t="s">
        <v>34</v>
      </c>
    </row>
    <row r="11" spans="1:7" ht="24.95" customHeight="1">
      <c r="A11" s="16" t="s">
        <v>6</v>
      </c>
      <c r="B11" s="14" t="s">
        <v>13</v>
      </c>
    </row>
    <row r="12" spans="1:7" ht="24.95" customHeight="1">
      <c r="A12" s="16" t="s">
        <v>5</v>
      </c>
      <c r="B12" s="14" t="s">
        <v>12</v>
      </c>
    </row>
    <row r="13" spans="1:7" ht="24.95" customHeight="1">
      <c r="A13" s="16" t="s">
        <v>8</v>
      </c>
      <c r="B13" s="14" t="s">
        <v>14</v>
      </c>
    </row>
    <row r="14" spans="1:7" ht="24.95" customHeight="1">
      <c r="A14" s="19"/>
    </row>
    <row r="15" spans="1:7" ht="24.95" customHeight="1" thickBot="1"/>
    <row r="16" spans="1:7" ht="24.95" customHeight="1" thickBot="1">
      <c r="A16" s="20" t="s">
        <v>0</v>
      </c>
      <c r="B16" s="12">
        <f>基準値!B6</f>
        <v>0</v>
      </c>
    </row>
    <row r="17" spans="1:5" ht="24.95" customHeight="1" thickBot="1">
      <c r="A17" s="14"/>
    </row>
    <row r="18" spans="1:5" ht="24.95" customHeight="1" thickBot="1">
      <c r="A18" s="20" t="s">
        <v>1</v>
      </c>
      <c r="B18" s="12">
        <f>基準値!B4</f>
        <v>0</v>
      </c>
    </row>
    <row r="19" spans="1:5" ht="24.95" customHeight="1">
      <c r="A19" s="14"/>
    </row>
    <row r="20" spans="1:5" ht="24.95" customHeight="1" thickBot="1">
      <c r="A20" s="16" t="s">
        <v>2</v>
      </c>
      <c r="D20" s="21" t="s">
        <v>20</v>
      </c>
    </row>
    <row r="21" spans="1:5" ht="24.95" customHeight="1" thickBot="1">
      <c r="A21" s="16" t="s">
        <v>7</v>
      </c>
      <c r="B21" s="12" t="e">
        <f>LOOKUP($B$18,spline!$A$4:$A$82,spline!B4:B82)</f>
        <v>#N/A</v>
      </c>
      <c r="D21" s="22" t="s">
        <v>3</v>
      </c>
      <c r="E21" s="23" t="e">
        <f>EXP(-7.5722+1.9393*LN(B16)-0.3068*LN(B18)+B21)</f>
        <v>#NUM!</v>
      </c>
    </row>
    <row r="22" spans="1:5" ht="24.95" customHeight="1" thickBot="1">
      <c r="A22" s="16" t="s">
        <v>6</v>
      </c>
      <c r="B22" s="12" t="e">
        <f>LOOKUP($B$18,spline!$A$4:$A$82,spline!F4:F82)</f>
        <v>#N/A</v>
      </c>
      <c r="D22" s="24" t="s">
        <v>19</v>
      </c>
      <c r="E22" s="23" t="e">
        <f>EXP(LN(E21)+LN(1-1.645*EXP(-3.044+0.2325*LN(B18)+B27)))</f>
        <v>#NUM!</v>
      </c>
    </row>
    <row r="23" spans="1:5" ht="24.95" customHeight="1" thickBot="1">
      <c r="A23" s="16" t="s">
        <v>5</v>
      </c>
      <c r="B23" s="12" t="e">
        <f>LOOKUP($B$18,spline!$A$4:$A$77,spline!J4:J77)</f>
        <v>#N/A</v>
      </c>
      <c r="D23" s="25"/>
    </row>
    <row r="24" spans="1:5" ht="24.95" customHeight="1" thickBot="1">
      <c r="A24" s="16" t="s">
        <v>8</v>
      </c>
      <c r="B24" s="12" t="e">
        <f>LOOKUP($B$18,spline!$A$4:$A$82,spline!O4:O82)</f>
        <v>#N/A</v>
      </c>
      <c r="D24" s="21" t="s">
        <v>18</v>
      </c>
    </row>
    <row r="25" spans="1:5" ht="24.95" customHeight="1" thickBot="1">
      <c r="D25" s="22" t="s">
        <v>3</v>
      </c>
      <c r="E25" s="26" t="e">
        <f>EXP(-8.8877+2.1494*LN(B16)-0.1891*LN(B18)+B22)</f>
        <v>#NUM!</v>
      </c>
    </row>
    <row r="26" spans="1:5" ht="24.95" customHeight="1" thickBot="1">
      <c r="A26" s="16" t="s">
        <v>16</v>
      </c>
      <c r="D26" s="24" t="s">
        <v>19</v>
      </c>
      <c r="E26" s="23" t="e">
        <f>EXP(LN(E25)+LN(1-1.645*EXP(-2.8335+0.1726*LN(B18)+B28)))</f>
        <v>#NUM!</v>
      </c>
    </row>
    <row r="27" spans="1:5" ht="24.95" customHeight="1" thickBot="1">
      <c r="A27" s="16" t="s">
        <v>7</v>
      </c>
      <c r="B27" s="12" t="e">
        <f>LOOKUP($B$18,spline!$A$4:$A$82,spline!C4:C82)</f>
        <v>#N/A</v>
      </c>
      <c r="D27" s="25"/>
    </row>
    <row r="28" spans="1:5" ht="24.95" customHeight="1" thickBot="1">
      <c r="A28" s="16" t="s">
        <v>6</v>
      </c>
      <c r="B28" s="12" t="e">
        <f>LOOKUP($B$18,spline!$A$4:$A$82,spline!G4:G82)</f>
        <v>#N/A</v>
      </c>
      <c r="D28" s="21" t="s">
        <v>4</v>
      </c>
    </row>
    <row r="29" spans="1:5" ht="24.95" customHeight="1" thickBot="1">
      <c r="A29" s="16" t="s">
        <v>5</v>
      </c>
      <c r="B29" s="12" t="e">
        <f>LOOKUP($B$18,spline!$A$4:$A$77,spline!K4:K77)</f>
        <v>#N/A</v>
      </c>
      <c r="D29" s="22" t="s">
        <v>3</v>
      </c>
      <c r="E29" s="27" t="e">
        <f>EXP(-8.8317+2.1043*LN(B16)-0.1382*LN(B18)+B23)</f>
        <v>#NUM!</v>
      </c>
    </row>
    <row r="30" spans="1:5" ht="24.95" customHeight="1" thickBot="1">
      <c r="A30" s="16" t="s">
        <v>8</v>
      </c>
      <c r="B30" s="12" t="e">
        <f>LOOKUP($B$18,spline!$A$4:$A$82,spline!P4:P82)</f>
        <v>#N/A</v>
      </c>
      <c r="D30" s="24" t="s">
        <v>19</v>
      </c>
      <c r="E30" s="23" t="e">
        <f>EXP(LN(E29)+LN(1-1.645*0.3464*EXP(-2.373+0.045*LN(B18)+B29))/0.3464)</f>
        <v>#NUM!</v>
      </c>
    </row>
    <row r="31" spans="1:5" ht="24.95" customHeight="1">
      <c r="D31" s="25"/>
      <c r="E31" s="28"/>
    </row>
    <row r="32" spans="1:5" ht="24.95" customHeight="1" thickBot="1">
      <c r="A32" s="16" t="s">
        <v>17</v>
      </c>
      <c r="D32" s="21" t="s">
        <v>21</v>
      </c>
      <c r="E32" s="28"/>
    </row>
    <row r="33" spans="1:5" ht="24.95" customHeight="1" thickBot="1">
      <c r="A33" s="16" t="s">
        <v>8</v>
      </c>
      <c r="B33" s="12" t="e">
        <f>LOOKUP($B$18,spline!$A$4:$A$82,spline!N4:N82)</f>
        <v>#N/A</v>
      </c>
      <c r="D33" s="22" t="s">
        <v>3</v>
      </c>
      <c r="E33" s="27" t="e">
        <f>EXP(1.2578-0.1948*LN(B16)-0.122*LN(B18)+B24)</f>
        <v>#NUM!</v>
      </c>
    </row>
    <row r="34" spans="1:5" ht="24.95" customHeight="1" thickBot="1">
      <c r="D34" s="24" t="s">
        <v>19</v>
      </c>
      <c r="E34" s="23" t="e">
        <f>EXP(LN(E33)+LN(1-1.645*(8.905-1.799*LN(B18)+B33)*EXP(-3.266+0.15*LN(B18)+B30))/(8.905-1.799*LN(B18)+B33))</f>
        <v>#NUM!</v>
      </c>
    </row>
  </sheetData>
  <sheetProtection password="CC33" sheet="1" objects="1" scenarios="1"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sqref="A1:K13"/>
    </sheetView>
  </sheetViews>
  <sheetFormatPr defaultRowHeight="24.95" customHeight="1"/>
  <cols>
    <col min="1" max="1" width="11.77734375" style="16" customWidth="1"/>
    <col min="2" max="6" width="8.88671875" style="14"/>
    <col min="7" max="7" width="14.77734375" style="14" customWidth="1"/>
    <col min="8" max="16384" width="8.88671875" style="14"/>
  </cols>
  <sheetData>
    <row r="1" spans="1:7" ht="24.95" customHeight="1">
      <c r="A1" s="13" t="s">
        <v>37</v>
      </c>
    </row>
    <row r="2" spans="1:7" ht="24.95" customHeight="1">
      <c r="A2" s="13"/>
    </row>
    <row r="3" spans="1:7" ht="24.95" customHeight="1">
      <c r="A3" s="13" t="s">
        <v>11</v>
      </c>
      <c r="G3" s="15"/>
    </row>
    <row r="4" spans="1:7" ht="24.95" customHeight="1">
      <c r="A4" s="16" t="s">
        <v>7</v>
      </c>
      <c r="B4" s="17" t="s">
        <v>38</v>
      </c>
    </row>
    <row r="5" spans="1:7" ht="24.95" customHeight="1">
      <c r="A5" s="16" t="s">
        <v>6</v>
      </c>
      <c r="B5" s="18" t="s">
        <v>39</v>
      </c>
    </row>
    <row r="6" spans="1:7" ht="24.95" customHeight="1">
      <c r="A6" s="16" t="s">
        <v>5</v>
      </c>
      <c r="B6" s="17" t="s">
        <v>40</v>
      </c>
    </row>
    <row r="7" spans="1:7" ht="24.95" customHeight="1">
      <c r="A7" s="16" t="s">
        <v>8</v>
      </c>
      <c r="B7" s="17" t="s">
        <v>41</v>
      </c>
    </row>
    <row r="9" spans="1:7" ht="24.95" customHeight="1">
      <c r="A9" s="13" t="s">
        <v>15</v>
      </c>
    </row>
    <row r="10" spans="1:7" ht="24.95" customHeight="1">
      <c r="A10" s="16" t="s">
        <v>7</v>
      </c>
      <c r="B10" s="14" t="s">
        <v>42</v>
      </c>
    </row>
    <row r="11" spans="1:7" ht="24.95" customHeight="1">
      <c r="A11" s="16" t="s">
        <v>6</v>
      </c>
      <c r="B11" s="14" t="s">
        <v>43</v>
      </c>
    </row>
    <row r="12" spans="1:7" ht="24.95" customHeight="1">
      <c r="A12" s="16" t="s">
        <v>5</v>
      </c>
      <c r="B12" s="14" t="s">
        <v>44</v>
      </c>
    </row>
    <row r="13" spans="1:7" ht="24.95" customHeight="1">
      <c r="A13" s="16" t="s">
        <v>8</v>
      </c>
      <c r="B13" s="14" t="s">
        <v>45</v>
      </c>
    </row>
    <row r="14" spans="1:7" ht="24.95" customHeight="1">
      <c r="A14" s="19"/>
    </row>
    <row r="15" spans="1:7" ht="24.95" customHeight="1" thickBot="1"/>
    <row r="16" spans="1:7" ht="24.95" customHeight="1" thickBot="1">
      <c r="A16" s="20" t="s">
        <v>0</v>
      </c>
      <c r="B16" s="12">
        <f>基準値!B6</f>
        <v>0</v>
      </c>
    </row>
    <row r="17" spans="1:5" ht="24.95" customHeight="1" thickBot="1">
      <c r="A17" s="14"/>
    </row>
    <row r="18" spans="1:5" ht="24.95" customHeight="1" thickBot="1">
      <c r="A18" s="20" t="s">
        <v>1</v>
      </c>
      <c r="B18" s="12">
        <f>基準値!B4</f>
        <v>0</v>
      </c>
    </row>
    <row r="19" spans="1:5" ht="24.95" customHeight="1">
      <c r="A19" s="14"/>
    </row>
    <row r="20" spans="1:5" ht="24.95" customHeight="1" thickBot="1">
      <c r="A20" s="16" t="s">
        <v>2</v>
      </c>
      <c r="D20" s="21" t="s">
        <v>20</v>
      </c>
    </row>
    <row r="21" spans="1:5" ht="24.95" customHeight="1" thickBot="1">
      <c r="A21" s="16" t="s">
        <v>7</v>
      </c>
      <c r="B21" s="12" t="e">
        <f>LOOKUP($B$18,spline!$A$4:$A$80,spline!D4:D80)</f>
        <v>#N/A</v>
      </c>
      <c r="D21" s="22" t="s">
        <v>3</v>
      </c>
      <c r="E21" s="27" t="e">
        <f>EXP(-6.9428+1.8053*LN(B16)-0.3401*LN(B18)+B21)</f>
        <v>#NUM!</v>
      </c>
    </row>
    <row r="22" spans="1:5" ht="24.95" customHeight="1" thickBot="1">
      <c r="A22" s="16" t="s">
        <v>6</v>
      </c>
      <c r="B22" s="12" t="e">
        <f>LOOKUP($B$18,spline!$A$4:$A$80,spline!H4:H80)</f>
        <v>#N/A</v>
      </c>
      <c r="D22" s="24" t="s">
        <v>19</v>
      </c>
      <c r="E22" s="29" t="e">
        <f>EXP(LN(E21)+LN(1-1.645*0.7783*EXP(-3.1024+0.2537*LN(B18)+B27))/0.7783)</f>
        <v>#NUM!</v>
      </c>
    </row>
    <row r="23" spans="1:5" ht="24.95" customHeight="1" thickBot="1">
      <c r="A23" s="16" t="s">
        <v>5</v>
      </c>
      <c r="B23" s="12" t="e">
        <f>LOOKUP($B$18,spline!$A$4:$A$80,spline!L4:L80)</f>
        <v>#N/A</v>
      </c>
      <c r="D23" s="25"/>
      <c r="E23" s="28"/>
    </row>
    <row r="24" spans="1:5" ht="24.95" customHeight="1" thickBot="1">
      <c r="A24" s="16" t="s">
        <v>8</v>
      </c>
      <c r="B24" s="12" t="e">
        <f>LOOKUP($B$18,spline!$A$4:$A$80,spline!R4:R80)</f>
        <v>#N/A</v>
      </c>
      <c r="D24" s="21" t="s">
        <v>18</v>
      </c>
      <c r="E24" s="28"/>
    </row>
    <row r="25" spans="1:5" ht="24.95" customHeight="1" thickBot="1">
      <c r="D25" s="22" t="s">
        <v>3</v>
      </c>
      <c r="E25" s="26" t="e">
        <f>EXP(-8.3268+2.0137*LN(B16)-0.2029*LN(B18)+B22)</f>
        <v>#NUM!</v>
      </c>
    </row>
    <row r="26" spans="1:5" ht="24.95" customHeight="1" thickBot="1">
      <c r="A26" s="16" t="s">
        <v>16</v>
      </c>
      <c r="D26" s="24" t="s">
        <v>19</v>
      </c>
      <c r="E26" s="29" t="e">
        <f>EXP(LN(E25)+LN(1-1.645*0.6127*EXP(-2.8527+0.1881*LN(B18)+B28))/0.6127)</f>
        <v>#NUM!</v>
      </c>
    </row>
    <row r="27" spans="1:5" ht="24.95" customHeight="1" thickBot="1">
      <c r="A27" s="16" t="s">
        <v>7</v>
      </c>
      <c r="B27" s="12" t="e">
        <f>LOOKUP($B$18,spline!$A$4:$A$80,spline!E4:E80)</f>
        <v>#N/A</v>
      </c>
      <c r="D27" s="25"/>
      <c r="E27" s="28"/>
    </row>
    <row r="28" spans="1:5" ht="24.95" customHeight="1" thickBot="1">
      <c r="A28" s="16" t="s">
        <v>6</v>
      </c>
      <c r="B28" s="12" t="e">
        <f>LOOKUP($B$18,spline!$A$4:$A$80,spline!I4:I80)</f>
        <v>#N/A</v>
      </c>
      <c r="D28" s="21" t="s">
        <v>4</v>
      </c>
      <c r="E28" s="28"/>
    </row>
    <row r="29" spans="1:5" ht="24.95" customHeight="1" thickBot="1">
      <c r="A29" s="16" t="s">
        <v>5</v>
      </c>
      <c r="B29" s="12" t="e">
        <f>LOOKUP($B$18,spline!$A$4:$A$80,spline!M4:M80)</f>
        <v>#N/A</v>
      </c>
      <c r="D29" s="22" t="s">
        <v>3</v>
      </c>
      <c r="E29" s="27" t="e">
        <f>EXP(-8.0707+1.9399*LN(B16)-0.1678*LN(B18)+B23)</f>
        <v>#NUM!</v>
      </c>
    </row>
    <row r="30" spans="1:5" ht="24.95" customHeight="1" thickBot="1">
      <c r="A30" s="16" t="s">
        <v>8</v>
      </c>
      <c r="B30" s="12" t="e">
        <f>LOOKUP($B$18,spline!$A$4:$A$80,spline!S4:S80)</f>
        <v>#N/A</v>
      </c>
      <c r="D30" s="24" t="s">
        <v>19</v>
      </c>
      <c r="E30" s="29" t="e">
        <f>EXP(LN(E29)+LN(1-1.645*0.1268*EXP(-2.7071+0.1447*LN(B18)+B29))/0.1268)</f>
        <v>#NUM!</v>
      </c>
    </row>
    <row r="31" spans="1:5" ht="24.95" customHeight="1">
      <c r="D31" s="25"/>
      <c r="E31" s="28"/>
    </row>
    <row r="32" spans="1:5" ht="24.95" customHeight="1" thickBot="1">
      <c r="A32" s="16" t="s">
        <v>17</v>
      </c>
      <c r="D32" s="21" t="s">
        <v>21</v>
      </c>
      <c r="E32" s="28"/>
    </row>
    <row r="33" spans="1:5" ht="24.95" customHeight="1" thickBot="1">
      <c r="A33" s="16" t="s">
        <v>8</v>
      </c>
      <c r="B33" s="12" t="e">
        <f>LOOKUP($B$18,spline!$A$4:$A$80,spline!Q4:Q80)</f>
        <v>#N/A</v>
      </c>
      <c r="D33" s="22" t="s">
        <v>3</v>
      </c>
      <c r="E33" s="27" t="e">
        <f>EXP(1.2854-0.1844*LN(B16)-0.1425*LN(B18)+B24)</f>
        <v>#NUM!</v>
      </c>
    </row>
    <row r="34" spans="1:5" ht="24.95" customHeight="1" thickBot="1">
      <c r="D34" s="24" t="s">
        <v>19</v>
      </c>
      <c r="E34" s="29" t="e">
        <f>EXP(LN(E33)+LN(1-1.645*(12.989-2.987*LN(B18)+B33)*EXP(-3.1624+0.1068*LN(B18)+B30))/(12.989-2.987*LN(B18)+B33))</f>
        <v>#NUM!</v>
      </c>
    </row>
    <row r="35" spans="1:5" ht="24.95" customHeight="1">
      <c r="E35" s="28"/>
    </row>
  </sheetData>
  <sheetProtection password="CC33" sheet="1" objects="1" scenarios="1"/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2"/>
  <sheetViews>
    <sheetView workbookViewId="0">
      <selection activeCell="A2" sqref="A2"/>
    </sheetView>
  </sheetViews>
  <sheetFormatPr defaultColWidth="12.77734375" defaultRowHeight="15"/>
  <cols>
    <col min="1" max="1" width="5.77734375" customWidth="1"/>
  </cols>
  <sheetData>
    <row r="1" spans="1:19" ht="20.25" thickBot="1">
      <c r="A1" s="64" t="s">
        <v>28</v>
      </c>
      <c r="B1" s="65"/>
      <c r="C1" s="65"/>
      <c r="D1" s="65"/>
      <c r="E1" s="65"/>
      <c r="F1" s="61" t="s">
        <v>29</v>
      </c>
      <c r="G1" s="61"/>
      <c r="H1" s="61"/>
      <c r="I1" s="61"/>
      <c r="J1" s="61" t="s">
        <v>30</v>
      </c>
      <c r="K1" s="61"/>
      <c r="L1" s="61"/>
      <c r="M1" s="61"/>
      <c r="N1" s="61" t="s">
        <v>32</v>
      </c>
      <c r="O1" s="61"/>
      <c r="P1" s="61"/>
      <c r="Q1" s="61"/>
      <c r="R1" s="61"/>
      <c r="S1" s="61"/>
    </row>
    <row r="2" spans="1:19" ht="15.75" thickBot="1">
      <c r="A2" s="1"/>
      <c r="B2" s="62" t="s">
        <v>22</v>
      </c>
      <c r="C2" s="62"/>
      <c r="D2" s="62" t="s">
        <v>23</v>
      </c>
      <c r="E2" s="62"/>
      <c r="F2" s="62" t="s">
        <v>22</v>
      </c>
      <c r="G2" s="62"/>
      <c r="H2" s="62" t="s">
        <v>23</v>
      </c>
      <c r="I2" s="62"/>
      <c r="J2" s="62" t="s">
        <v>22</v>
      </c>
      <c r="K2" s="62"/>
      <c r="L2" s="62" t="s">
        <v>23</v>
      </c>
      <c r="M2" s="62"/>
      <c r="N2" s="62" t="s">
        <v>22</v>
      </c>
      <c r="O2" s="63"/>
      <c r="P2" s="63"/>
      <c r="Q2" s="62" t="s">
        <v>23</v>
      </c>
      <c r="R2" s="63"/>
      <c r="S2" s="63"/>
    </row>
    <row r="3" spans="1:19" ht="15.75" thickBot="1">
      <c r="A3" s="2" t="s">
        <v>24</v>
      </c>
      <c r="B3" s="3" t="s">
        <v>25</v>
      </c>
      <c r="C3" s="3" t="s">
        <v>26</v>
      </c>
      <c r="D3" s="3" t="s">
        <v>25</v>
      </c>
      <c r="E3" s="3" t="s">
        <v>26</v>
      </c>
      <c r="F3" s="3" t="s">
        <v>25</v>
      </c>
      <c r="G3" s="3" t="s">
        <v>26</v>
      </c>
      <c r="H3" s="3" t="s">
        <v>25</v>
      </c>
      <c r="I3" s="3" t="s">
        <v>26</v>
      </c>
      <c r="J3" s="3" t="s">
        <v>25</v>
      </c>
      <c r="K3" s="3" t="s">
        <v>26</v>
      </c>
      <c r="L3" s="3" t="s">
        <v>25</v>
      </c>
      <c r="M3" s="3" t="s">
        <v>26</v>
      </c>
      <c r="N3" s="2" t="s">
        <v>31</v>
      </c>
      <c r="O3" s="3" t="s">
        <v>25</v>
      </c>
      <c r="P3" s="3" t="s">
        <v>26</v>
      </c>
      <c r="Q3" s="3" t="s">
        <v>31</v>
      </c>
      <c r="R3" s="3" t="s">
        <v>25</v>
      </c>
      <c r="S3" s="3" t="s">
        <v>26</v>
      </c>
    </row>
    <row r="4" spans="1:19">
      <c r="A4" s="4">
        <v>17</v>
      </c>
      <c r="B4" s="5">
        <v>-0.13004306827049</v>
      </c>
      <c r="C4" s="5">
        <v>9.6811936406663093E-2</v>
      </c>
      <c r="D4" s="5">
        <v>-0.18743282421619301</v>
      </c>
      <c r="E4" s="5">
        <v>-9.4171764517563296E-3</v>
      </c>
      <c r="F4" s="5">
        <v>-0.12719681804411401</v>
      </c>
      <c r="G4" s="5">
        <v>8.7290612420587901E-2</v>
      </c>
      <c r="H4" s="5">
        <v>-0.14336989069707201</v>
      </c>
      <c r="I4" s="5">
        <v>-1.4541446202446901E-2</v>
      </c>
      <c r="J4" s="5">
        <v>-0.10299694055125599</v>
      </c>
      <c r="K4" s="5">
        <v>-1.3053800239716499E-2</v>
      </c>
      <c r="L4" s="5">
        <v>-0.13041072946484</v>
      </c>
      <c r="M4" s="5">
        <v>-7.4797997426334596E-3</v>
      </c>
      <c r="N4" s="5">
        <v>-4.4443421284068301E-5</v>
      </c>
      <c r="O4" s="5">
        <v>-8.1201684767287004E-3</v>
      </c>
      <c r="P4" s="5">
        <v>0.118549237274523</v>
      </c>
      <c r="Q4" s="5">
        <v>7.3447768528467296E-5</v>
      </c>
      <c r="R4" s="5">
        <v>-4.45480317016669E-2</v>
      </c>
      <c r="S4" s="5">
        <v>-0.17817750666469701</v>
      </c>
    </row>
    <row r="5" spans="1:19">
      <c r="A5" s="4">
        <v>18</v>
      </c>
      <c r="B5" s="5">
        <v>-0.10932920155116201</v>
      </c>
      <c r="C5" s="5">
        <v>9.0598043335327699E-2</v>
      </c>
      <c r="D5" s="5">
        <v>-0.156848555058896</v>
      </c>
      <c r="E5" s="5">
        <v>6.4261266623955005E-4</v>
      </c>
      <c r="F5" s="5">
        <v>-0.106639992947049</v>
      </c>
      <c r="G5" s="5">
        <v>8.0138559305467094E-2</v>
      </c>
      <c r="H5" s="5">
        <v>-0.122189617928548</v>
      </c>
      <c r="I5" s="5">
        <v>-5.7014998742852497E-3</v>
      </c>
      <c r="J5" s="5">
        <v>-8.1316944333272204E-2</v>
      </c>
      <c r="K5" s="5">
        <v>-1.06680175017795E-2</v>
      </c>
      <c r="L5" s="5">
        <v>-0.107342604235081</v>
      </c>
      <c r="M5" s="5">
        <v>-1.1590768195710601E-3</v>
      </c>
      <c r="N5" s="5">
        <v>-4.2968481315242002E-5</v>
      </c>
      <c r="O5" s="5">
        <v>-7.1712580756457802E-3</v>
      </c>
      <c r="P5" s="5">
        <v>0.114527721473256</v>
      </c>
      <c r="Q5" s="5">
        <v>6.6182779912438096E-5</v>
      </c>
      <c r="R5" s="5">
        <v>-3.7852531413447701E-2</v>
      </c>
      <c r="S5" s="5">
        <v>-0.145050860121962</v>
      </c>
    </row>
    <row r="6" spans="1:19">
      <c r="A6" s="4">
        <v>19</v>
      </c>
      <c r="B6" s="5">
        <v>-8.9935903973216796E-2</v>
      </c>
      <c r="C6" s="5">
        <v>8.4629521347366704E-2</v>
      </c>
      <c r="D6" s="5">
        <v>-0.129568781410939</v>
      </c>
      <c r="E6" s="5">
        <v>1.0663481530552899E-2</v>
      </c>
      <c r="F6" s="5">
        <v>-8.7379350184379603E-2</v>
      </c>
      <c r="G6" s="5">
        <v>7.3360790456734395E-2</v>
      </c>
      <c r="H6" s="5">
        <v>-0.10169609000888601</v>
      </c>
      <c r="I6" s="5">
        <v>4.0381320330244996E-3</v>
      </c>
      <c r="J6" s="5">
        <v>-6.1285270875009297E-2</v>
      </c>
      <c r="K6" s="5">
        <v>-8.4172693495125905E-3</v>
      </c>
      <c r="L6" s="5">
        <v>-8.55035336789189E-2</v>
      </c>
      <c r="M6" s="5">
        <v>5.7171939206148697E-3</v>
      </c>
      <c r="N6" s="5">
        <v>-4.1577167453343799E-5</v>
      </c>
      <c r="O6" s="5">
        <v>-6.1954611655517002E-3</v>
      </c>
      <c r="P6" s="5">
        <v>0.11103242733659301</v>
      </c>
      <c r="Q6" s="5">
        <v>5.93079148565323E-5</v>
      </c>
      <c r="R6" s="5">
        <v>-3.1693710075319702E-2</v>
      </c>
      <c r="S6" s="5">
        <v>-0.113388835694896</v>
      </c>
    </row>
    <row r="7" spans="1:19">
      <c r="A7" s="4">
        <v>20</v>
      </c>
      <c r="B7" s="5">
        <v>-7.1410669134769095E-2</v>
      </c>
      <c r="C7" s="5">
        <v>7.8873344562853998E-2</v>
      </c>
      <c r="D7" s="5">
        <v>-0.10546330701984299</v>
      </c>
      <c r="E7" s="5">
        <v>2.1193093825944101E-2</v>
      </c>
      <c r="F7" s="5">
        <v>-6.8449763504743202E-2</v>
      </c>
      <c r="G7" s="5">
        <v>6.68991616788044E-2</v>
      </c>
      <c r="H7" s="5">
        <v>-8.17081966100002E-2</v>
      </c>
      <c r="I7" s="5">
        <v>1.5815682092666698E-2</v>
      </c>
      <c r="J7" s="5">
        <v>-4.1877163605549897E-2</v>
      </c>
      <c r="K7" s="5">
        <v>-6.2956279174004601E-3</v>
      </c>
      <c r="L7" s="5">
        <v>-6.50031763957752E-2</v>
      </c>
      <c r="M7" s="5">
        <v>1.3985396319943401E-2</v>
      </c>
      <c r="N7" s="5">
        <v>-4.0266208297445898E-5</v>
      </c>
      <c r="O7" s="5">
        <v>-5.1406845522112797E-3</v>
      </c>
      <c r="P7" s="5">
        <v>0.108046068596968</v>
      </c>
      <c r="Q7" s="5">
        <v>5.2778663316210798E-5</v>
      </c>
      <c r="R7" s="5">
        <v>-2.5995311293545299E-2</v>
      </c>
      <c r="S7" s="5">
        <v>-8.2628152722275403E-2</v>
      </c>
    </row>
    <row r="8" spans="1:19">
      <c r="A8" s="4">
        <v>21</v>
      </c>
      <c r="B8" s="5">
        <v>-5.3527360497358997E-2</v>
      </c>
      <c r="C8" s="5">
        <v>7.3309740636766194E-2</v>
      </c>
      <c r="D8" s="5">
        <v>-8.3744301313820393E-2</v>
      </c>
      <c r="E8" s="5">
        <v>3.2541489377654102E-2</v>
      </c>
      <c r="F8" s="5">
        <v>-4.9349719789883999E-2</v>
      </c>
      <c r="G8" s="5">
        <v>6.06828448772503E-2</v>
      </c>
      <c r="H8" s="5">
        <v>-6.2424495461161897E-2</v>
      </c>
      <c r="I8" s="5">
        <v>3.0102287100078201E-2</v>
      </c>
      <c r="J8" s="5">
        <v>-2.2729932225050899E-2</v>
      </c>
      <c r="K8" s="5">
        <v>-4.3016683812484597E-3</v>
      </c>
      <c r="L8" s="5">
        <v>-4.6193380876580599E-2</v>
      </c>
      <c r="M8" s="5">
        <v>2.3966631477131201E-2</v>
      </c>
      <c r="N8" s="5">
        <v>-3.9032640519742797E-5</v>
      </c>
      <c r="O8" s="5">
        <v>-3.9753385453124004E-3</v>
      </c>
      <c r="P8" s="5">
        <v>0.10541835282213299</v>
      </c>
      <c r="Q8" s="5">
        <v>4.6551137612649298E-5</v>
      </c>
      <c r="R8" s="5">
        <v>-2.06253828052433E-2</v>
      </c>
      <c r="S8" s="5">
        <v>-5.29618056703356E-2</v>
      </c>
    </row>
    <row r="9" spans="1:19">
      <c r="A9" s="4">
        <v>22</v>
      </c>
      <c r="B9" s="5">
        <v>-3.6985961730060503E-2</v>
      </c>
      <c r="C9" s="5">
        <v>6.7883652118871499E-2</v>
      </c>
      <c r="D9" s="5">
        <v>-6.2930707213725498E-2</v>
      </c>
      <c r="E9" s="5">
        <v>4.4420516775588698E-2</v>
      </c>
      <c r="F9" s="5">
        <v>-3.1510457277400802E-2</v>
      </c>
      <c r="G9" s="5">
        <v>5.4603311203644797E-2</v>
      </c>
      <c r="H9" s="5">
        <v>-4.47425941361193E-2</v>
      </c>
      <c r="I9" s="5">
        <v>4.5864173167899001E-2</v>
      </c>
      <c r="J9" s="5">
        <v>-5.43008277743695E-3</v>
      </c>
      <c r="K9" s="5">
        <v>-2.4394367736624298E-3</v>
      </c>
      <c r="L9" s="5">
        <v>-2.98342383180277E-2</v>
      </c>
      <c r="M9" s="5">
        <v>3.4768631556958397E-2</v>
      </c>
      <c r="N9" s="5">
        <v>-3.7870822490848597E-5</v>
      </c>
      <c r="O9" s="5">
        <v>-2.7061216690353902E-3</v>
      </c>
      <c r="P9" s="5">
        <v>0.102821647796538</v>
      </c>
      <c r="Q9" s="5">
        <v>4.0575713428747702E-5</v>
      </c>
      <c r="R9" s="5">
        <v>-1.54284613345648E-2</v>
      </c>
      <c r="S9" s="5">
        <v>-2.63618087600936E-2</v>
      </c>
    </row>
    <row r="10" spans="1:19">
      <c r="A10" s="4">
        <v>23</v>
      </c>
      <c r="B10" s="5">
        <v>-2.2721574773132899E-2</v>
      </c>
      <c r="C10" s="5">
        <v>6.2399933760851803E-2</v>
      </c>
      <c r="D10" s="5">
        <v>-4.29900440530009E-2</v>
      </c>
      <c r="E10" s="5">
        <v>5.6194396891163102E-2</v>
      </c>
      <c r="F10" s="5">
        <v>-1.6828180966445699E-2</v>
      </c>
      <c r="G10" s="5">
        <v>4.8528768048217201E-2</v>
      </c>
      <c r="H10" s="5">
        <v>-2.9794411988994799E-2</v>
      </c>
      <c r="I10" s="5">
        <v>6.1577928166299603E-2</v>
      </c>
      <c r="J10" s="5">
        <v>7.6030447319972404E-3</v>
      </c>
      <c r="K10" s="5">
        <v>-7.2212395530701901E-4</v>
      </c>
      <c r="L10" s="5">
        <v>-1.65477965847813E-2</v>
      </c>
      <c r="M10" s="5">
        <v>4.5082131446009498E-2</v>
      </c>
      <c r="N10" s="5">
        <v>-3.6772171212007299E-5</v>
      </c>
      <c r="O10" s="5">
        <v>-1.38094208290618E-3</v>
      </c>
      <c r="P10" s="5">
        <v>9.9864518391495696E-2</v>
      </c>
      <c r="Q10" s="5">
        <v>3.4821438314569499E-5</v>
      </c>
      <c r="R10" s="5">
        <v>-1.0398745993919101E-2</v>
      </c>
      <c r="S10" s="5">
        <v>-4.4986357244685103E-3</v>
      </c>
    </row>
    <row r="11" spans="1:19">
      <c r="A11" s="4">
        <v>24</v>
      </c>
      <c r="B11" s="5">
        <v>-1.1889687733655001E-2</v>
      </c>
      <c r="C11" s="5">
        <v>5.6452715441895202E-2</v>
      </c>
      <c r="D11" s="5">
        <v>-2.5723304071378902E-2</v>
      </c>
      <c r="E11" s="5">
        <v>6.6887094255137794E-2</v>
      </c>
      <c r="F11" s="5">
        <v>-7.6031493473056599E-3</v>
      </c>
      <c r="G11" s="5">
        <v>4.2289826797913002E-2</v>
      </c>
      <c r="H11" s="5">
        <v>-1.89241341147444E-2</v>
      </c>
      <c r="I11" s="5">
        <v>7.5330885942715795E-2</v>
      </c>
      <c r="J11" s="5">
        <v>1.3569054506968201E-2</v>
      </c>
      <c r="K11" s="5">
        <v>8.2973242822070902E-4</v>
      </c>
      <c r="L11" s="5">
        <v>-6.7545574222016604E-3</v>
      </c>
      <c r="M11" s="5">
        <v>5.3252566389609103E-2</v>
      </c>
      <c r="N11" s="5">
        <v>-3.5724013700555398E-5</v>
      </c>
      <c r="O11" s="5">
        <v>-1.02150549601498E-4</v>
      </c>
      <c r="P11" s="5">
        <v>9.6062902127641306E-2</v>
      </c>
      <c r="Q11" s="5">
        <v>2.9279813331672999E-5</v>
      </c>
      <c r="R11" s="5">
        <v>-5.7122097662198898E-3</v>
      </c>
      <c r="S11" s="5">
        <v>1.1538139905293799E-2</v>
      </c>
    </row>
    <row r="12" spans="1:19">
      <c r="A12" s="4">
        <v>25</v>
      </c>
      <c r="B12" s="5">
        <v>-4.7727742175869298E-3</v>
      </c>
      <c r="C12" s="5">
        <v>4.9858157685722701E-2</v>
      </c>
      <c r="D12" s="5">
        <v>-1.24259097289681E-2</v>
      </c>
      <c r="E12" s="5">
        <v>7.5745245750297396E-2</v>
      </c>
      <c r="F12" s="5">
        <v>-4.0566038580962501E-3</v>
      </c>
      <c r="G12" s="5">
        <v>3.5831084272889897E-2</v>
      </c>
      <c r="H12" s="5">
        <v>-1.24002483425887E-2</v>
      </c>
      <c r="I12" s="5">
        <v>8.59913972898525E-2</v>
      </c>
      <c r="J12" s="5">
        <v>1.31527981446222E-2</v>
      </c>
      <c r="K12" s="5">
        <v>2.2072484042978701E-3</v>
      </c>
      <c r="L12" s="5">
        <v>-8.9121054024587907E-5</v>
      </c>
      <c r="M12" s="5">
        <v>5.8351340420314202E-2</v>
      </c>
      <c r="N12" s="5">
        <v>-3.4713101714878298E-5</v>
      </c>
      <c r="O12" s="5">
        <v>1.00584563655726E-3</v>
      </c>
      <c r="P12" s="5">
        <v>9.1047706795614095E-2</v>
      </c>
      <c r="Q12" s="5">
        <v>2.3960753269936001E-5</v>
      </c>
      <c r="R12" s="5">
        <v>-1.53417548322687E-3</v>
      </c>
      <c r="S12" s="5">
        <v>2.2006656454446501E-2</v>
      </c>
    </row>
    <row r="13" spans="1:19">
      <c r="A13" s="4">
        <v>26</v>
      </c>
      <c r="B13" s="5">
        <v>-4.5932512950130899E-4</v>
      </c>
      <c r="C13" s="5">
        <v>4.2745851930026099E-2</v>
      </c>
      <c r="D13" s="5">
        <v>-3.7680718933028601E-3</v>
      </c>
      <c r="E13" s="5">
        <v>8.2239777280724596E-2</v>
      </c>
      <c r="F13" s="5">
        <v>-3.5048013464251699E-3</v>
      </c>
      <c r="G13" s="5">
        <v>2.9253571730108799E-2</v>
      </c>
      <c r="H13" s="5">
        <v>-9.3468412421575699E-3</v>
      </c>
      <c r="I13" s="5">
        <v>9.3231723384604503E-2</v>
      </c>
      <c r="J13" s="5">
        <v>9.5463503458130799E-3</v>
      </c>
      <c r="K13" s="5">
        <v>3.4106752119922299E-3</v>
      </c>
      <c r="L13" s="5">
        <v>4.6463312393392204E-3</v>
      </c>
      <c r="M13" s="5">
        <v>6.02018070087698E-2</v>
      </c>
      <c r="N13" s="5">
        <v>-3.37245349468773E-5</v>
      </c>
      <c r="O13" s="5">
        <v>1.77873361033021E-3</v>
      </c>
      <c r="P13" s="5">
        <v>8.4569179983869702E-2</v>
      </c>
      <c r="Q13" s="5">
        <v>1.8893122386121101E-5</v>
      </c>
      <c r="R13" s="5">
        <v>1.9873799715498502E-3</v>
      </c>
      <c r="S13" s="5">
        <v>2.8553789622620201E-2</v>
      </c>
    </row>
    <row r="14" spans="1:19">
      <c r="A14" s="4">
        <v>27</v>
      </c>
      <c r="B14" s="5">
        <v>1.9997764740011799E-3</v>
      </c>
      <c r="C14" s="5">
        <v>3.5288441183505298E-2</v>
      </c>
      <c r="D14" s="5">
        <v>3.5468632383484099E-4</v>
      </c>
      <c r="E14" s="5">
        <v>8.6076095785317705E-2</v>
      </c>
      <c r="F14" s="5">
        <v>-3.6799307820558598E-3</v>
      </c>
      <c r="G14" s="5">
        <v>2.26702593044621E-2</v>
      </c>
      <c r="H14" s="5">
        <v>-8.8237929560079902E-3</v>
      </c>
      <c r="I14" s="5">
        <v>9.6972087465044196E-2</v>
      </c>
      <c r="J14" s="5">
        <v>5.4595706342226401E-3</v>
      </c>
      <c r="K14" s="5">
        <v>4.4434630324268198E-3</v>
      </c>
      <c r="L14" s="5">
        <v>8.3303320800212095E-3</v>
      </c>
      <c r="M14" s="5">
        <v>5.8937331627462598E-2</v>
      </c>
      <c r="N14" s="5">
        <v>-3.2746071196410002E-5</v>
      </c>
      <c r="O14" s="5">
        <v>2.1274616390353201E-3</v>
      </c>
      <c r="P14" s="5">
        <v>7.6555107989308993E-2</v>
      </c>
      <c r="Q14" s="5">
        <v>1.40955396230602E-5</v>
      </c>
      <c r="R14" s="5">
        <v>4.7857410672460503E-3</v>
      </c>
      <c r="S14" s="5">
        <v>3.25521856552453E-2</v>
      </c>
    </row>
    <row r="15" spans="1:19">
      <c r="A15" s="4">
        <v>28</v>
      </c>
      <c r="B15" s="5">
        <v>3.6423766137847501E-3</v>
      </c>
      <c r="C15" s="5">
        <v>2.7736758222672599E-2</v>
      </c>
      <c r="D15" s="5">
        <v>1.1914826688670401E-3</v>
      </c>
      <c r="E15" s="5">
        <v>8.72351009436758E-2</v>
      </c>
      <c r="F15" s="5">
        <v>-3.25159049952717E-3</v>
      </c>
      <c r="G15" s="5">
        <v>1.6221840278700699E-2</v>
      </c>
      <c r="H15" s="5">
        <v>-9.7809450704691193E-3</v>
      </c>
      <c r="I15" s="5">
        <v>9.7392844324682801E-2</v>
      </c>
      <c r="J15" s="5">
        <v>3.1228460455263699E-3</v>
      </c>
      <c r="K15" s="5">
        <v>5.3114600356165597E-3</v>
      </c>
      <c r="L15" s="5">
        <v>1.1376861181467701E-2</v>
      </c>
      <c r="M15" s="5">
        <v>5.5096034390538201E-2</v>
      </c>
      <c r="N15" s="5">
        <v>-3.1768190046577201E-5</v>
      </c>
      <c r="O15" s="5">
        <v>2.1143124723443899E-3</v>
      </c>
      <c r="P15" s="5">
        <v>6.7275461369892903E-2</v>
      </c>
      <c r="Q15" s="5">
        <v>9.5734186120743897E-6</v>
      </c>
      <c r="R15" s="5">
        <v>6.9044247863507798E-3</v>
      </c>
      <c r="S15" s="5">
        <v>3.4989504628212903E-2</v>
      </c>
    </row>
    <row r="16" spans="1:19">
      <c r="A16" s="4">
        <v>29</v>
      </c>
      <c r="B16" s="5">
        <v>5.2987234120962503E-3</v>
      </c>
      <c r="C16" s="5">
        <v>2.0309524532734699E-2</v>
      </c>
      <c r="D16" s="5">
        <v>8.2699377426109794E-6</v>
      </c>
      <c r="E16" s="5">
        <v>8.5783362762616597E-2</v>
      </c>
      <c r="F16" s="5">
        <v>-1.34682846899636E-3</v>
      </c>
      <c r="G16" s="5">
        <v>1.00296940524842E-2</v>
      </c>
      <c r="H16" s="5">
        <v>-1.1293688040105099E-2</v>
      </c>
      <c r="I16" s="5">
        <v>9.4737035101092104E-2</v>
      </c>
      <c r="J16" s="5">
        <v>3.7157608780482602E-3</v>
      </c>
      <c r="K16" s="5">
        <v>6.0223996385171397E-3</v>
      </c>
      <c r="L16" s="5">
        <v>1.40598007443078E-2</v>
      </c>
      <c r="M16" s="5">
        <v>4.9216186641852101E-2</v>
      </c>
      <c r="N16" s="5">
        <v>-3.0783594154648597E-5</v>
      </c>
      <c r="O16" s="5">
        <v>1.8181012148674701E-3</v>
      </c>
      <c r="P16" s="5">
        <v>5.7029632304074901E-2</v>
      </c>
      <c r="Q16" s="5">
        <v>5.3282664507214903E-6</v>
      </c>
      <c r="R16" s="5">
        <v>8.4054662219768001E-3</v>
      </c>
      <c r="S16" s="5">
        <v>3.6616255236615401E-2</v>
      </c>
    </row>
    <row r="17" spans="1:19">
      <c r="A17" s="4">
        <v>30</v>
      </c>
      <c r="B17" s="5">
        <v>7.1027218334158704E-3</v>
      </c>
      <c r="C17" s="5">
        <v>1.3150304256872599E-2</v>
      </c>
      <c r="D17" s="5">
        <v>-1.6069311708122301E-3</v>
      </c>
      <c r="E17" s="5">
        <v>8.1988372828575504E-2</v>
      </c>
      <c r="F17" s="5">
        <v>1.78048903191375E-3</v>
      </c>
      <c r="G17" s="5">
        <v>4.1933341870996604E-3</v>
      </c>
      <c r="H17" s="5">
        <v>-1.24107846421939E-2</v>
      </c>
      <c r="I17" s="5">
        <v>8.9464916106169107E-2</v>
      </c>
      <c r="J17" s="5">
        <v>6.7475178342473203E-3</v>
      </c>
      <c r="K17" s="5">
        <v>6.5875308148277698E-3</v>
      </c>
      <c r="L17" s="5">
        <v>1.6454751898143299E-2</v>
      </c>
      <c r="M17" s="5">
        <v>4.19453406704524E-2</v>
      </c>
      <c r="N17" s="5">
        <v>-2.9788770130601001E-5</v>
      </c>
      <c r="O17" s="5">
        <v>1.3258866332809299E-3</v>
      </c>
      <c r="P17" s="5">
        <v>4.62075127312951E-2</v>
      </c>
      <c r="Q17" s="5">
        <v>1.3602664048484299E-6</v>
      </c>
      <c r="R17" s="5">
        <v>9.4008275641892496E-3</v>
      </c>
      <c r="S17" s="5">
        <v>3.78390764068013E-2</v>
      </c>
    </row>
    <row r="18" spans="1:19">
      <c r="A18" s="4">
        <v>31</v>
      </c>
      <c r="B18" s="5">
        <v>8.8686230072418902E-3</v>
      </c>
      <c r="C18" s="5">
        <v>6.3563910049997396E-3</v>
      </c>
      <c r="D18" s="5">
        <v>-2.1886080130784102E-3</v>
      </c>
      <c r="E18" s="5">
        <v>7.6150496232191903E-2</v>
      </c>
      <c r="F18" s="5">
        <v>5.39651013564679E-3</v>
      </c>
      <c r="G18" s="5">
        <v>-1.20695885129729E-3</v>
      </c>
      <c r="H18" s="5">
        <v>-1.23039499197031E-2</v>
      </c>
      <c r="I18" s="5">
        <v>8.2051172511261206E-2</v>
      </c>
      <c r="J18" s="5">
        <v>1.1552206282011901E-2</v>
      </c>
      <c r="K18" s="5">
        <v>7.0178731418018003E-3</v>
      </c>
      <c r="L18" s="5">
        <v>1.8575656584687301E-2</v>
      </c>
      <c r="M18" s="5">
        <v>3.3886304279517901E-2</v>
      </c>
      <c r="N18" s="5">
        <v>-2.8782225243162399E-5</v>
      </c>
      <c r="O18" s="5">
        <v>7.2152973387651397E-4</v>
      </c>
      <c r="P18" s="5">
        <v>3.5207483518186998E-2</v>
      </c>
      <c r="Q18" s="5">
        <v>-2.33197464938328E-6</v>
      </c>
      <c r="R18" s="5">
        <v>1.00040861753801E-2</v>
      </c>
      <c r="S18" s="5">
        <v>3.8921181632475502E-2</v>
      </c>
    </row>
    <row r="19" spans="1:19">
      <c r="A19" s="4">
        <v>32</v>
      </c>
      <c r="B19" s="5">
        <v>1.04408862931233E-2</v>
      </c>
      <c r="C19" s="5">
        <v>-7.9673109567579593E-6</v>
      </c>
      <c r="D19" s="5">
        <v>-1.18121320692666E-3</v>
      </c>
      <c r="E19" s="5">
        <v>6.8585612020280406E-2</v>
      </c>
      <c r="F19" s="5">
        <v>8.9024927943945897E-3</v>
      </c>
      <c r="G19" s="5">
        <v>-6.1145118581564803E-3</v>
      </c>
      <c r="H19" s="5">
        <v>-1.07789568407259E-2</v>
      </c>
      <c r="I19" s="5">
        <v>7.2955852877960997E-2</v>
      </c>
      <c r="J19" s="5">
        <v>1.7162219116274399E-2</v>
      </c>
      <c r="K19" s="5">
        <v>7.3259026062491E-3</v>
      </c>
      <c r="L19" s="5">
        <v>2.0421512369612298E-2</v>
      </c>
      <c r="M19" s="5">
        <v>2.5552385897231699E-2</v>
      </c>
      <c r="N19" s="5">
        <v>-2.7763566464944499E-5</v>
      </c>
      <c r="O19" s="5">
        <v>7.7476689479105701E-5</v>
      </c>
      <c r="P19" s="5">
        <v>2.43319211755968E-2</v>
      </c>
      <c r="Q19" s="5">
        <v>-5.7485012736613302E-6</v>
      </c>
      <c r="R19" s="5">
        <v>1.0301743289800901E-2</v>
      </c>
      <c r="S19" s="5">
        <v>3.99725138450511E-2</v>
      </c>
    </row>
    <row r="20" spans="1:19">
      <c r="A20" s="4">
        <v>33</v>
      </c>
      <c r="B20" s="5">
        <v>1.1691624859322401E-2</v>
      </c>
      <c r="C20" s="5">
        <v>-5.9274105640643197E-3</v>
      </c>
      <c r="D20" s="5">
        <v>9.4070757758046896E-4</v>
      </c>
      <c r="E20" s="5">
        <v>5.9645739476072997E-2</v>
      </c>
      <c r="F20" s="5">
        <v>1.1836827730769901E-2</v>
      </c>
      <c r="G20" s="5">
        <v>-1.05025225964499E-2</v>
      </c>
      <c r="H20" s="5">
        <v>-8.3728468347441503E-3</v>
      </c>
      <c r="I20" s="5">
        <v>6.2650536334894397E-2</v>
      </c>
      <c r="J20" s="5">
        <v>2.2536801210193899E-2</v>
      </c>
      <c r="K20" s="5">
        <v>7.5241619172872198E-3</v>
      </c>
      <c r="L20" s="5">
        <v>2.1972674687646101E-2</v>
      </c>
      <c r="M20" s="5">
        <v>1.7388808502834901E-2</v>
      </c>
      <c r="N20" s="5">
        <v>-2.6734479517731602E-5</v>
      </c>
      <c r="O20" s="5">
        <v>-5.3852840039003702E-4</v>
      </c>
      <c r="P20" s="5">
        <v>1.3758184258310499E-2</v>
      </c>
      <c r="Q20" s="5">
        <v>-8.8868543008935302E-6</v>
      </c>
      <c r="R20" s="5">
        <v>1.0353725465826601E-2</v>
      </c>
      <c r="S20" s="5">
        <v>4.0929867203845803E-2</v>
      </c>
    </row>
    <row r="21" spans="1:19">
      <c r="A21" s="4">
        <v>34</v>
      </c>
      <c r="B21" s="5">
        <v>1.2517562425875499E-2</v>
      </c>
      <c r="C21" s="5">
        <v>-1.1397710925273001E-2</v>
      </c>
      <c r="D21" s="5">
        <v>3.7007892850287002E-3</v>
      </c>
      <c r="E21" s="5">
        <v>4.96450619454794E-2</v>
      </c>
      <c r="F21" s="5">
        <v>1.3828100256020499E-2</v>
      </c>
      <c r="G21" s="5">
        <v>-1.43549183857372E-2</v>
      </c>
      <c r="H21" s="5">
        <v>-5.5848177481223598E-3</v>
      </c>
      <c r="I21" s="5">
        <v>5.1545694937230803E-2</v>
      </c>
      <c r="J21" s="5">
        <v>2.6948214155464001E-2</v>
      </c>
      <c r="K21" s="5">
        <v>7.6239695383368798E-3</v>
      </c>
      <c r="L21" s="5">
        <v>2.3218938180383099E-2</v>
      </c>
      <c r="M21" s="5">
        <v>9.7602551582398594E-3</v>
      </c>
      <c r="N21" s="5">
        <v>-2.5696798627628001E-5</v>
      </c>
      <c r="O21" s="5">
        <v>-1.0693545712653399E-3</v>
      </c>
      <c r="P21" s="5">
        <v>3.6192477139871402E-3</v>
      </c>
      <c r="Q21" s="5">
        <v>-1.1746007278379301E-5</v>
      </c>
      <c r="R21" s="5">
        <v>1.0208872395806E-2</v>
      </c>
      <c r="S21" s="5">
        <v>4.1724671371942801E-2</v>
      </c>
    </row>
    <row r="22" spans="1:19">
      <c r="A22" s="4">
        <v>35</v>
      </c>
      <c r="B22" s="5">
        <v>1.29146971594221E-2</v>
      </c>
      <c r="C22" s="5">
        <v>-1.6417226234698701E-2</v>
      </c>
      <c r="D22" s="5">
        <v>6.65693218322083E-3</v>
      </c>
      <c r="E22" s="5">
        <v>3.8970357228704802E-2</v>
      </c>
      <c r="F22" s="5">
        <v>1.47853340270743E-2</v>
      </c>
      <c r="G22" s="5">
        <v>-1.7677982785808701E-2</v>
      </c>
      <c r="H22" s="5">
        <v>-2.72902041740153E-3</v>
      </c>
      <c r="I22" s="5">
        <v>4.0075568305932403E-2</v>
      </c>
      <c r="J22" s="5">
        <v>3.0319853731562301E-2</v>
      </c>
      <c r="K22" s="5">
        <v>7.6361963378031002E-3</v>
      </c>
      <c r="L22" s="5">
        <v>2.4250980884699999E-2</v>
      </c>
      <c r="M22" s="5">
        <v>2.8834421586219098E-3</v>
      </c>
      <c r="N22" s="5">
        <v>-2.4654060612583401E-5</v>
      </c>
      <c r="O22" s="5">
        <v>-1.48317408983833E-3</v>
      </c>
      <c r="P22" s="5">
        <v>-6.0105628895232898E-3</v>
      </c>
      <c r="Q22" s="5">
        <v>-1.43217967267795E-5</v>
      </c>
      <c r="R22" s="5">
        <v>9.8877723174630693E-3</v>
      </c>
      <c r="S22" s="5">
        <v>4.2227418284461297E-2</v>
      </c>
    </row>
    <row r="23" spans="1:19">
      <c r="A23" s="4">
        <v>36</v>
      </c>
      <c r="B23" s="5">
        <v>1.3017939705999701E-2</v>
      </c>
      <c r="C23" s="5">
        <v>-2.0985912171991701E-2</v>
      </c>
      <c r="D23" s="5">
        <v>9.4042462692005592E-3</v>
      </c>
      <c r="E23" s="5">
        <v>2.8045253239373999E-2</v>
      </c>
      <c r="F23" s="5">
        <v>1.5001816578989099E-2</v>
      </c>
      <c r="G23" s="5">
        <v>-2.0508233957403199E-2</v>
      </c>
      <c r="H23" s="5">
        <v>1.4937000180737E-5</v>
      </c>
      <c r="I23" s="5">
        <v>2.8676623790574202E-2</v>
      </c>
      <c r="J23" s="5">
        <v>3.2719068105606701E-2</v>
      </c>
      <c r="K23" s="5">
        <v>7.5706450273553801E-3</v>
      </c>
      <c r="L23" s="5">
        <v>2.522454233163E-2</v>
      </c>
      <c r="M23" s="5">
        <v>-3.13203449548993E-3</v>
      </c>
      <c r="N23" s="5">
        <v>-2.3612577836562599E-5</v>
      </c>
      <c r="O23" s="5">
        <v>-1.7800846120986601E-3</v>
      </c>
      <c r="P23" s="5">
        <v>-1.51299785637065E-2</v>
      </c>
      <c r="Q23" s="5">
        <v>-1.6608313171406801E-5</v>
      </c>
      <c r="R23" s="5">
        <v>9.3914981199926303E-3</v>
      </c>
      <c r="S23" s="5">
        <v>4.2272071470622397E-2</v>
      </c>
    </row>
    <row r="24" spans="1:19">
      <c r="A24" s="4">
        <v>37</v>
      </c>
      <c r="B24" s="5">
        <v>1.2955994198463799E-2</v>
      </c>
      <c r="C24" s="5">
        <v>-2.5105844497220101E-2</v>
      </c>
      <c r="D24" s="5">
        <v>1.1618787364282601E-2</v>
      </c>
      <c r="E24" s="5">
        <v>1.72325353730662E-2</v>
      </c>
      <c r="F24" s="5">
        <v>1.47645997922421E-2</v>
      </c>
      <c r="G24" s="5">
        <v>-2.2881778519989699E-2</v>
      </c>
      <c r="H24" s="5">
        <v>2.5102301048836001E-3</v>
      </c>
      <c r="I24" s="5">
        <v>1.7716713035650599E-2</v>
      </c>
      <c r="J24" s="5">
        <v>3.42308746219189E-2</v>
      </c>
      <c r="K24" s="5">
        <v>7.4364847704093701E-3</v>
      </c>
      <c r="L24" s="5">
        <v>2.6274640387166301E-2</v>
      </c>
      <c r="M24" s="5">
        <v>-8.2092679433691806E-3</v>
      </c>
      <c r="N24" s="5">
        <v>-2.25780145264309E-5</v>
      </c>
      <c r="O24" s="5">
        <v>-1.9633703903415602E-3</v>
      </c>
      <c r="P24" s="5">
        <v>-2.37460976595547E-2</v>
      </c>
      <c r="Q24" s="5">
        <v>-1.86019845509477E-5</v>
      </c>
      <c r="R24" s="5">
        <v>8.7223127285449599E-3</v>
      </c>
      <c r="S24" s="5">
        <v>4.1725342255824603E-2</v>
      </c>
    </row>
    <row r="25" spans="1:19">
      <c r="A25" s="4">
        <v>38</v>
      </c>
      <c r="B25" s="5">
        <v>1.2854279892637901E-2</v>
      </c>
      <c r="C25" s="5">
        <v>-2.8769231874888199E-2</v>
      </c>
      <c r="D25" s="5">
        <v>1.33447675629981E-2</v>
      </c>
      <c r="E25" s="5">
        <v>6.8674919601612299E-3</v>
      </c>
      <c r="F25" s="5">
        <v>1.4341112414133101E-2</v>
      </c>
      <c r="G25" s="5">
        <v>-2.4833663487450901E-2</v>
      </c>
      <c r="H25" s="5">
        <v>4.8536008174817598E-3</v>
      </c>
      <c r="I25" s="5">
        <v>7.4724132293075797E-3</v>
      </c>
      <c r="J25" s="5">
        <v>3.5003627847329397E-2</v>
      </c>
      <c r="K25" s="5">
        <v>7.24337720891688E-3</v>
      </c>
      <c r="L25" s="5">
        <v>2.7537298095865002E-2</v>
      </c>
      <c r="M25" s="5">
        <v>-1.2454005470473799E-2</v>
      </c>
      <c r="N25" s="5">
        <v>-2.15563117840212E-5</v>
      </c>
      <c r="O25" s="5">
        <v>-2.0380432551970798E-3</v>
      </c>
      <c r="P25" s="5">
        <v>-3.1843733614757203E-2</v>
      </c>
      <c r="Q25" s="5">
        <v>-2.0302218127099499E-5</v>
      </c>
      <c r="R25" s="5">
        <v>7.9004522671455302E-3</v>
      </c>
      <c r="S25" s="5">
        <v>4.0587192207494703E-2</v>
      </c>
    </row>
    <row r="26" spans="1:19">
      <c r="A26" s="4">
        <v>39</v>
      </c>
      <c r="B26" s="5">
        <v>1.28542691627587E-2</v>
      </c>
      <c r="C26" s="5">
        <v>-3.19456633111974E-2</v>
      </c>
      <c r="D26" s="5">
        <v>1.4896235287292101E-2</v>
      </c>
      <c r="E26" s="5">
        <v>-2.7419192248787599E-3</v>
      </c>
      <c r="F26" s="5">
        <v>1.40087515537299E-2</v>
      </c>
      <c r="G26" s="5">
        <v>-2.64006475265148E-2</v>
      </c>
      <c r="H26" s="5">
        <v>7.3114903158355603E-3</v>
      </c>
      <c r="I26" s="5">
        <v>-1.8527929708813699E-3</v>
      </c>
      <c r="J26" s="5">
        <v>3.5180871604817199E-2</v>
      </c>
      <c r="K26" s="5">
        <v>7.0001196544113896E-3</v>
      </c>
      <c r="L26" s="5">
        <v>2.9146368419754199E-2</v>
      </c>
      <c r="M26" s="5">
        <v>-1.6104374531326699E-2</v>
      </c>
      <c r="N26" s="5">
        <v>-2.0555046778003599E-5</v>
      </c>
      <c r="O26" s="5">
        <v>-2.0125712287860599E-3</v>
      </c>
      <c r="P26" s="5">
        <v>-3.9360236014957597E-2</v>
      </c>
      <c r="Q26" s="5">
        <v>-2.17107434572483E-5</v>
      </c>
      <c r="R26" s="5">
        <v>6.9590062364730497E-3</v>
      </c>
      <c r="S26" s="5">
        <v>3.8955754535731302E-2</v>
      </c>
    </row>
    <row r="27" spans="1:19">
      <c r="A27" s="4">
        <v>40</v>
      </c>
      <c r="B27" s="5">
        <v>1.3080974517365E-2</v>
      </c>
      <c r="C27" s="5">
        <v>-3.4607811262694597E-2</v>
      </c>
      <c r="D27" s="5">
        <v>1.6550342889544802E-2</v>
      </c>
      <c r="E27" s="5">
        <v>-1.1335435704871199E-2</v>
      </c>
      <c r="F27" s="5">
        <v>1.40105952358187E-2</v>
      </c>
      <c r="G27" s="5">
        <v>-2.76164900606326E-2</v>
      </c>
      <c r="H27" s="5">
        <v>1.0115789525864101E-2</v>
      </c>
      <c r="I27" s="5">
        <v>-1.00903075043064E-2</v>
      </c>
      <c r="J27" s="5">
        <v>3.4893944461069602E-2</v>
      </c>
      <c r="K27" s="5">
        <v>6.7148039189834901E-3</v>
      </c>
      <c r="L27" s="5">
        <v>3.1213945183324699E-2</v>
      </c>
      <c r="M27" s="5">
        <v>-1.9371221639647999E-2</v>
      </c>
      <c r="N27" s="5">
        <v>-1.9580960880283298E-5</v>
      </c>
      <c r="O27" s="5">
        <v>-1.89513218784187E-3</v>
      </c>
      <c r="P27" s="5">
        <v>-4.6237570213300702E-2</v>
      </c>
      <c r="Q27" s="5">
        <v>-2.2830375710380901E-5</v>
      </c>
      <c r="R27" s="5">
        <v>5.9273866014335503E-3</v>
      </c>
      <c r="S27" s="5">
        <v>3.6920276376437598E-2</v>
      </c>
    </row>
    <row r="28" spans="1:19">
      <c r="A28" s="4">
        <v>41</v>
      </c>
      <c r="B28" s="5">
        <v>1.3624201590644701E-2</v>
      </c>
      <c r="C28" s="5">
        <v>-3.6731061111101998E-2</v>
      </c>
      <c r="D28" s="5">
        <v>1.8382896161872601E-2</v>
      </c>
      <c r="E28" s="5">
        <v>-1.8736116629827201E-2</v>
      </c>
      <c r="F28" s="5">
        <v>1.45162615555563E-2</v>
      </c>
      <c r="G28" s="5">
        <v>-2.8508274715737698E-2</v>
      </c>
      <c r="H28" s="5">
        <v>1.3280282068388201E-2</v>
      </c>
      <c r="I28" s="5">
        <v>-1.7126344852144801E-2</v>
      </c>
      <c r="J28" s="5">
        <v>3.4290788999113503E-2</v>
      </c>
      <c r="K28" s="5">
        <v>6.3964703193146698E-3</v>
      </c>
      <c r="L28" s="5">
        <v>3.3665729017005902E-2</v>
      </c>
      <c r="M28" s="5">
        <v>-2.2428034553449099E-2</v>
      </c>
      <c r="N28" s="5">
        <v>-1.86397612207401E-5</v>
      </c>
      <c r="O28" s="5">
        <v>-1.6918727846349001E-3</v>
      </c>
      <c r="P28" s="5">
        <v>-5.2422851360529599E-2</v>
      </c>
      <c r="Q28" s="5">
        <v>-2.3668019914158099E-5</v>
      </c>
      <c r="R28" s="5">
        <v>4.8421957072622996E-3</v>
      </c>
      <c r="S28" s="5">
        <v>3.4549016734585901E-2</v>
      </c>
    </row>
    <row r="29" spans="1:19">
      <c r="A29" s="4">
        <v>42</v>
      </c>
      <c r="B29" s="5">
        <v>1.44477940951617E-2</v>
      </c>
      <c r="C29" s="5">
        <v>-3.8273568911339199E-2</v>
      </c>
      <c r="D29" s="5">
        <v>2.0146205974253199E-2</v>
      </c>
      <c r="E29" s="5">
        <v>-2.4877666088558601E-2</v>
      </c>
      <c r="F29" s="5">
        <v>1.54142363201348E-2</v>
      </c>
      <c r="G29" s="5">
        <v>-2.90777977339505E-2</v>
      </c>
      <c r="H29" s="5">
        <v>1.6460261482142999E-2</v>
      </c>
      <c r="I29" s="5">
        <v>-2.2918543969775201E-2</v>
      </c>
      <c r="J29" s="5">
        <v>3.3511341744897997E-2</v>
      </c>
      <c r="K29" s="5">
        <v>6.0536891543105896E-3</v>
      </c>
      <c r="L29" s="5">
        <v>3.6110312075304997E-2</v>
      </c>
      <c r="M29" s="5">
        <v>-2.54077914226256E-2</v>
      </c>
      <c r="N29" s="5">
        <v>-1.7736432853521199E-5</v>
      </c>
      <c r="O29" s="5">
        <v>-1.39983040850156E-3</v>
      </c>
      <c r="P29" s="5">
        <v>-5.7833980444096197E-2</v>
      </c>
      <c r="Q29" s="5">
        <v>-2.4237093726453599E-5</v>
      </c>
      <c r="R29" s="5">
        <v>3.75642622322137E-3</v>
      </c>
      <c r="S29" s="5">
        <v>3.18827545557996E-2</v>
      </c>
    </row>
    <row r="30" spans="1:19">
      <c r="A30" s="4">
        <v>43</v>
      </c>
      <c r="B30" s="5">
        <v>1.5472631223135001E-2</v>
      </c>
      <c r="C30" s="5">
        <v>-3.9191897493493499E-2</v>
      </c>
      <c r="D30" s="5">
        <v>2.15905571576425E-2</v>
      </c>
      <c r="E30" s="5">
        <v>-2.9716980734658002E-2</v>
      </c>
      <c r="F30" s="5">
        <v>1.6500088004747199E-2</v>
      </c>
      <c r="G30" s="5">
        <v>-2.9318331091722001E-2</v>
      </c>
      <c r="H30" s="5">
        <v>1.9316917119610401E-2</v>
      </c>
      <c r="I30" s="5">
        <v>-2.74409082212741E-2</v>
      </c>
      <c r="J30" s="5">
        <v>3.2676296686592103E-2</v>
      </c>
      <c r="K30" s="5">
        <v>5.69394598343598E-3</v>
      </c>
      <c r="L30" s="5">
        <v>3.8172008852356498E-2</v>
      </c>
      <c r="M30" s="5">
        <v>-2.8423637692113E-2</v>
      </c>
      <c r="N30" s="5">
        <v>-1.6875228030954799E-5</v>
      </c>
      <c r="O30" s="5">
        <v>-1.0132037621526401E-3</v>
      </c>
      <c r="P30" s="5">
        <v>-6.2386565707454301E-2</v>
      </c>
      <c r="Q30" s="5">
        <v>-2.45509503988828E-5</v>
      </c>
      <c r="R30" s="5">
        <v>2.71832141265249E-3</v>
      </c>
      <c r="S30" s="5">
        <v>2.89556581195822E-2</v>
      </c>
    </row>
    <row r="31" spans="1:19">
      <c r="A31" s="4">
        <v>44</v>
      </c>
      <c r="B31" s="5">
        <v>1.6629162825809701E-2</v>
      </c>
      <c r="C31" s="5">
        <v>-3.9450712201815702E-2</v>
      </c>
      <c r="D31" s="5">
        <v>2.2506921816759701E-2</v>
      </c>
      <c r="E31" s="5">
        <v>-3.3231505701794901E-2</v>
      </c>
      <c r="F31" s="5">
        <v>1.7595501183899701E-2</v>
      </c>
      <c r="G31" s="5">
        <v>-2.9225234819681301E-2</v>
      </c>
      <c r="H31" s="5">
        <v>2.1562655918041101E-2</v>
      </c>
      <c r="I31" s="5">
        <v>-3.0686135785928499E-2</v>
      </c>
      <c r="J31" s="5">
        <v>3.1859951215096799E-2</v>
      </c>
      <c r="K31" s="5">
        <v>5.3232014055075699E-3</v>
      </c>
      <c r="L31" s="5">
        <v>3.9536241870109699E-2</v>
      </c>
      <c r="M31" s="5">
        <v>-3.15661335736519E-2</v>
      </c>
      <c r="N31" s="5">
        <v>-1.60596876446206E-5</v>
      </c>
      <c r="O31" s="5">
        <v>-5.2731624641655405E-4</v>
      </c>
      <c r="P31" s="5">
        <v>-6.6010544755172401E-2</v>
      </c>
      <c r="Q31" s="5">
        <v>-2.46220958814991E-5</v>
      </c>
      <c r="R31" s="5">
        <v>1.76879811340458E-3</v>
      </c>
      <c r="S31" s="5">
        <v>2.5787032340843102E-2</v>
      </c>
    </row>
    <row r="32" spans="1:19">
      <c r="A32" s="4">
        <v>45</v>
      </c>
      <c r="B32" s="5">
        <v>1.7835027874939499E-2</v>
      </c>
      <c r="C32" s="5">
        <v>-3.9061318432454903E-2</v>
      </c>
      <c r="D32" s="5">
        <v>2.2793541429072299E-2</v>
      </c>
      <c r="E32" s="5">
        <v>-3.5531743436512102E-2</v>
      </c>
      <c r="F32" s="5">
        <v>1.8547824599041401E-2</v>
      </c>
      <c r="G32" s="5">
        <v>-2.8806494225023901E-2</v>
      </c>
      <c r="H32" s="5">
        <v>2.3011009913164002E-2</v>
      </c>
      <c r="I32" s="5">
        <v>-3.2784574200796203E-2</v>
      </c>
      <c r="J32" s="5">
        <v>3.10899701712994E-2</v>
      </c>
      <c r="K32" s="5">
        <v>4.9459634944843999E-3</v>
      </c>
      <c r="L32" s="5">
        <v>4.00526396858112E-2</v>
      </c>
      <c r="M32" s="5">
        <v>-3.4821934343324902E-2</v>
      </c>
      <c r="N32" s="5">
        <v>-1.52923926153292E-5</v>
      </c>
      <c r="O32" s="5">
        <v>5.3823621877668897E-5</v>
      </c>
      <c r="P32" s="5">
        <v>-6.8673314685074899E-2</v>
      </c>
      <c r="Q32" s="5">
        <v>-2.44621680627333E-5</v>
      </c>
      <c r="R32" s="5">
        <v>9.3393729327639896E-4</v>
      </c>
      <c r="S32" s="5">
        <v>2.2253412579831301E-2</v>
      </c>
    </row>
    <row r="33" spans="1:19">
      <c r="A33" s="4">
        <v>46</v>
      </c>
      <c r="B33" s="5">
        <v>1.8961330304502901E-2</v>
      </c>
      <c r="C33" s="5">
        <v>-3.8141306750351801E-2</v>
      </c>
      <c r="D33" s="5">
        <v>2.2416380112742801E-2</v>
      </c>
      <c r="E33" s="5">
        <v>-3.6802639054111602E-2</v>
      </c>
      <c r="F33" s="5">
        <v>1.92309265720105E-2</v>
      </c>
      <c r="G33" s="5">
        <v>-2.80989933316214E-2</v>
      </c>
      <c r="H33" s="5">
        <v>2.3543377952368199E-2</v>
      </c>
      <c r="I33" s="5">
        <v>-3.3942796689488297E-2</v>
      </c>
      <c r="J33" s="5">
        <v>3.03880927533253E-2</v>
      </c>
      <c r="K33" s="5">
        <v>4.5661476038074697E-3</v>
      </c>
      <c r="L33" s="5">
        <v>3.9674154194495201E-2</v>
      </c>
      <c r="M33" s="5">
        <v>-3.8117310344996103E-2</v>
      </c>
      <c r="N33" s="5">
        <v>-1.45745181776569E-5</v>
      </c>
      <c r="O33" s="5">
        <v>7.0587508271258105E-4</v>
      </c>
      <c r="P33" s="5">
        <v>-7.0416337523659098E-2</v>
      </c>
      <c r="Q33" s="5">
        <v>-2.4082039007167201E-5</v>
      </c>
      <c r="R33" s="5">
        <v>2.2992139530708699E-4</v>
      </c>
      <c r="S33" s="5">
        <v>1.8153349884042502E-2</v>
      </c>
    </row>
    <row r="34" spans="1:19">
      <c r="A34" s="4">
        <v>47</v>
      </c>
      <c r="B34" s="5">
        <v>1.98861468281155E-2</v>
      </c>
      <c r="C34" s="5">
        <v>-3.68126990413069E-2</v>
      </c>
      <c r="D34" s="5">
        <v>2.1348834568417598E-2</v>
      </c>
      <c r="E34" s="5">
        <v>-3.72110116238984E-2</v>
      </c>
      <c r="F34" s="5">
        <v>1.9536375122525498E-2</v>
      </c>
      <c r="G34" s="5">
        <v>-2.7140699032857998E-2</v>
      </c>
      <c r="H34" s="5">
        <v>2.30597387841396E-2</v>
      </c>
      <c r="I34" s="5">
        <v>-3.43463513768709E-2</v>
      </c>
      <c r="J34" s="5">
        <v>2.9765775190558199E-2</v>
      </c>
      <c r="K34" s="5">
        <v>4.1870719763470498E-3</v>
      </c>
      <c r="L34" s="5">
        <v>3.8364104319155601E-2</v>
      </c>
      <c r="M34" s="5">
        <v>-4.1386368627383402E-2</v>
      </c>
      <c r="N34" s="5">
        <v>-1.39067884343813E-5</v>
      </c>
      <c r="O34" s="5">
        <v>1.4039203329075901E-3</v>
      </c>
      <c r="P34" s="5">
        <v>-7.12898434510887E-2</v>
      </c>
      <c r="Q34" s="5">
        <v>-2.3491937604536199E-5</v>
      </c>
      <c r="R34" s="5">
        <v>-3.2962539753844699E-4</v>
      </c>
      <c r="S34" s="5">
        <v>1.33105642502898E-2</v>
      </c>
    </row>
    <row r="35" spans="1:19">
      <c r="A35" s="4">
        <v>48</v>
      </c>
      <c r="B35" s="5">
        <v>2.05031016309043E-2</v>
      </c>
      <c r="C35" s="5">
        <v>-3.5183859435473898E-2</v>
      </c>
      <c r="D35" s="5">
        <v>1.95885641928015E-2</v>
      </c>
      <c r="E35" s="5">
        <v>-3.6908959592144797E-2</v>
      </c>
      <c r="F35" s="5">
        <v>1.9370196124267401E-2</v>
      </c>
      <c r="G35" s="5">
        <v>-2.5965719493203501E-2</v>
      </c>
      <c r="H35" s="5">
        <v>2.1506280106628101E-2</v>
      </c>
      <c r="I35" s="5">
        <v>-3.4167437721907702E-2</v>
      </c>
      <c r="J35" s="5">
        <v>2.9140354660201599E-2</v>
      </c>
      <c r="K35" s="5">
        <v>3.8101367765395202E-3</v>
      </c>
      <c r="L35" s="5">
        <v>3.61200506209318E-2</v>
      </c>
      <c r="M35" s="5">
        <v>-4.4567581359208998E-2</v>
      </c>
      <c r="N35" s="5">
        <v>-1.32896890949752E-5</v>
      </c>
      <c r="O35" s="5">
        <v>2.1259366573502798E-3</v>
      </c>
      <c r="P35" s="5">
        <v>-7.13405972987666E-2</v>
      </c>
      <c r="Q35" s="5">
        <v>-2.2701645692402301E-5</v>
      </c>
      <c r="R35" s="5">
        <v>-7.3613909358471996E-4</v>
      </c>
      <c r="S35" s="5">
        <v>7.5915950852802902E-3</v>
      </c>
    </row>
    <row r="36" spans="1:19">
      <c r="A36" s="4">
        <v>49</v>
      </c>
      <c r="B36" s="5">
        <v>2.07379534272665E-2</v>
      </c>
      <c r="C36" s="5">
        <v>-3.3341538262202902E-2</v>
      </c>
      <c r="D36" s="5">
        <v>1.7316240026289599E-2</v>
      </c>
      <c r="E36" s="5">
        <v>-3.6061389058909703E-2</v>
      </c>
      <c r="F36" s="5">
        <v>1.86803855944753E-2</v>
      </c>
      <c r="G36" s="5">
        <v>-2.46046626914866E-2</v>
      </c>
      <c r="H36" s="5">
        <v>1.91340702517948E-2</v>
      </c>
      <c r="I36" s="5">
        <v>-3.36265654050973E-2</v>
      </c>
      <c r="J36" s="5">
        <v>2.83764767626664E-2</v>
      </c>
      <c r="K36" s="5">
        <v>3.4355465371795901E-3</v>
      </c>
      <c r="L36" s="5">
        <v>3.31999002336811E-2</v>
      </c>
      <c r="M36" s="5">
        <v>-4.7571140583759303E-2</v>
      </c>
      <c r="N36" s="5">
        <v>-1.2722469392656399E-5</v>
      </c>
      <c r="O36" s="5">
        <v>2.8474810212872899E-3</v>
      </c>
      <c r="P36" s="5">
        <v>-7.0605308624176494E-2</v>
      </c>
      <c r="Q36" s="5">
        <v>-2.1721793076023799E-5</v>
      </c>
      <c r="R36" s="5">
        <v>-1.01080409458787E-3</v>
      </c>
      <c r="S36" s="5">
        <v>1.06273835322668E-3</v>
      </c>
    </row>
    <row r="37" spans="1:19">
      <c r="A37" s="4">
        <v>50</v>
      </c>
      <c r="B37" s="5">
        <v>2.05790535074435E-2</v>
      </c>
      <c r="C37" s="5">
        <v>-3.1335688162875498E-2</v>
      </c>
      <c r="D37" s="5">
        <v>1.4792710302902599E-2</v>
      </c>
      <c r="E37" s="5">
        <v>-3.4831388136306297E-2</v>
      </c>
      <c r="F37" s="5">
        <v>1.7506271379394499E-2</v>
      </c>
      <c r="G37" s="5">
        <v>-2.3084894629833701E-2</v>
      </c>
      <c r="H37" s="5">
        <v>1.63303377965178E-2</v>
      </c>
      <c r="I37" s="5">
        <v>-3.2956546878323903E-2</v>
      </c>
      <c r="J37" s="5">
        <v>2.7353857636180499E-2</v>
      </c>
      <c r="K37" s="5">
        <v>3.0634579096187101E-3</v>
      </c>
      <c r="L37" s="5">
        <v>2.9975506123459901E-2</v>
      </c>
      <c r="M37" s="5">
        <v>-5.0298423517460403E-2</v>
      </c>
      <c r="N37" s="5">
        <v>-1.2201376694775899E-5</v>
      </c>
      <c r="O37" s="5">
        <v>3.5327405312414201E-3</v>
      </c>
      <c r="P37" s="5">
        <v>-6.9098924976085399E-2</v>
      </c>
      <c r="Q37" s="5">
        <v>-2.0563093979353301E-5</v>
      </c>
      <c r="R37" s="5">
        <v>-1.18832698540883E-3</v>
      </c>
      <c r="S37" s="5">
        <v>-6.1149568078189302E-3</v>
      </c>
    </row>
    <row r="38" spans="1:19">
      <c r="A38" s="4">
        <v>51</v>
      </c>
      <c r="B38" s="5">
        <v>2.0026563209652799E-2</v>
      </c>
      <c r="C38" s="5">
        <v>-2.92061249387379E-2</v>
      </c>
      <c r="D38" s="5">
        <v>1.22505868347744E-2</v>
      </c>
      <c r="E38" s="5">
        <v>-3.3364480599384502E-2</v>
      </c>
      <c r="F38" s="5">
        <v>1.5898873217388101E-2</v>
      </c>
      <c r="G38" s="5">
        <v>-2.1431040221696399E-2</v>
      </c>
      <c r="H38" s="5">
        <v>1.34407166934025E-2</v>
      </c>
      <c r="I38" s="5">
        <v>-3.2364131864882399E-2</v>
      </c>
      <c r="J38" s="5">
        <v>2.5973008199274599E-2</v>
      </c>
      <c r="K38" s="5">
        <v>2.69403717215111E-3</v>
      </c>
      <c r="L38" s="5">
        <v>2.6778316357660301E-2</v>
      </c>
      <c r="M38" s="5">
        <v>-5.2662689409937798E-2</v>
      </c>
      <c r="N38" s="5">
        <v>-1.17224436335661E-5</v>
      </c>
      <c r="O38" s="5">
        <v>4.1475931168421E-3</v>
      </c>
      <c r="P38" s="5">
        <v>-6.6833293667425395E-2</v>
      </c>
      <c r="Q38" s="5">
        <v>-1.9235535766215499E-5</v>
      </c>
      <c r="R38" s="5">
        <v>-1.29985446239E-3</v>
      </c>
      <c r="S38" s="5">
        <v>-1.37960410489408E-2</v>
      </c>
    </row>
    <row r="39" spans="1:19">
      <c r="A39" s="4">
        <v>52</v>
      </c>
      <c r="B39" s="5">
        <v>1.9081667335632001E-2</v>
      </c>
      <c r="C39" s="5">
        <v>-2.69885024343193E-2</v>
      </c>
      <c r="D39" s="5">
        <v>9.8952160619507606E-3</v>
      </c>
      <c r="E39" s="5">
        <v>-3.1788573468226403E-2</v>
      </c>
      <c r="F39" s="5">
        <v>1.39045935722883E-2</v>
      </c>
      <c r="G39" s="5">
        <v>-1.9665304641963002E-2</v>
      </c>
      <c r="H39" s="5">
        <v>1.07698766429856E-2</v>
      </c>
      <c r="I39" s="5">
        <v>-3.2027711288932399E-2</v>
      </c>
      <c r="J39" s="5">
        <v>2.4270959290360501E-2</v>
      </c>
      <c r="K39" s="5">
        <v>2.3280595664436602E-3</v>
      </c>
      <c r="L39" s="5">
        <v>2.3899429576204102E-2</v>
      </c>
      <c r="M39" s="5">
        <v>-5.4587786242802999E-2</v>
      </c>
      <c r="N39" s="5">
        <v>-1.1282044123373E-5</v>
      </c>
      <c r="O39" s="5">
        <v>4.6619577127312599E-3</v>
      </c>
      <c r="P39" s="5">
        <v>-6.3820940340077098E-2</v>
      </c>
      <c r="Q39" s="5">
        <v>-1.7748622986646401E-5</v>
      </c>
      <c r="R39" s="5">
        <v>-1.37296775798645E-3</v>
      </c>
      <c r="S39" s="5">
        <v>-2.1845100625297799E-2</v>
      </c>
    </row>
    <row r="40" spans="1:19">
      <c r="A40" s="4">
        <v>53</v>
      </c>
      <c r="B40" s="5">
        <v>1.7751975852384302E-2</v>
      </c>
      <c r="C40" s="5">
        <v>-2.47111172365586E-2</v>
      </c>
      <c r="D40" s="5">
        <v>7.8764652394003303E-3</v>
      </c>
      <c r="E40" s="5">
        <v>-3.0161082520020699E-2</v>
      </c>
      <c r="F40" s="5">
        <v>1.1575496933089E-2</v>
      </c>
      <c r="G40" s="5">
        <v>-1.7806197172183701E-2</v>
      </c>
      <c r="H40" s="5">
        <v>8.5213445395133595E-3</v>
      </c>
      <c r="I40" s="5">
        <v>-3.1954449621090397E-2</v>
      </c>
      <c r="J40" s="5">
        <v>2.2394975321256901E-2</v>
      </c>
      <c r="K40" s="5">
        <v>1.96678527716676E-3</v>
      </c>
      <c r="L40" s="5">
        <v>2.1508117776447101E-2</v>
      </c>
      <c r="M40" s="5">
        <v>-5.6001969239869401E-2</v>
      </c>
      <c r="N40" s="5">
        <v>-1.0876811346483E-5</v>
      </c>
      <c r="O40" s="5">
        <v>5.0502394043498997E-3</v>
      </c>
      <c r="P40" s="5">
        <v>-6.0074827116082502E-2</v>
      </c>
      <c r="Q40" s="5">
        <v>-1.6117283493377599E-5</v>
      </c>
      <c r="R40" s="5">
        <v>-1.4254827688284801E-3</v>
      </c>
      <c r="S40" s="5">
        <v>-2.9981677755620301E-2</v>
      </c>
    </row>
    <row r="41" spans="1:19">
      <c r="A41" s="4">
        <v>54</v>
      </c>
      <c r="B41" s="5">
        <v>1.6099080313042101E-2</v>
      </c>
      <c r="C41" s="5">
        <v>-2.2364068203117898E-2</v>
      </c>
      <c r="D41" s="5">
        <v>6.2895770113726704E-3</v>
      </c>
      <c r="E41" s="5">
        <v>-2.84674957061779E-2</v>
      </c>
      <c r="F41" s="5">
        <v>9.0540157713139297E-3</v>
      </c>
      <c r="G41" s="5">
        <v>-1.5855644934299501E-2</v>
      </c>
      <c r="H41" s="5">
        <v>6.7977720279728303E-3</v>
      </c>
      <c r="I41" s="5">
        <v>-3.1974722947735797E-2</v>
      </c>
      <c r="J41" s="5">
        <v>2.0480982933562999E-2</v>
      </c>
      <c r="K41" s="5">
        <v>1.6113498022734E-3</v>
      </c>
      <c r="L41" s="5">
        <v>1.9650835274015701E-2</v>
      </c>
      <c r="M41" s="5">
        <v>-5.6836565328443299E-2</v>
      </c>
      <c r="N41" s="5">
        <v>-1.0503189813437801E-5</v>
      </c>
      <c r="O41" s="5">
        <v>5.2986169216687803E-3</v>
      </c>
      <c r="P41" s="5">
        <v>-5.5607463388013499E-2</v>
      </c>
      <c r="Q41" s="5">
        <v>-1.4362234418863201E-5</v>
      </c>
      <c r="R41" s="5">
        <v>-1.4654141479000201E-3</v>
      </c>
      <c r="S41" s="5">
        <v>-3.7770582866516897E-2</v>
      </c>
    </row>
    <row r="42" spans="1:19">
      <c r="A42" s="4">
        <v>55</v>
      </c>
      <c r="B42" s="5">
        <v>1.4208844870154299E-2</v>
      </c>
      <c r="C42" s="5">
        <v>-1.9918983445351E-2</v>
      </c>
      <c r="D42" s="5">
        <v>5.2164443096813801E-3</v>
      </c>
      <c r="E42" s="5">
        <v>-2.6691254349906001E-2</v>
      </c>
      <c r="F42" s="5">
        <v>6.5210004736844197E-3</v>
      </c>
      <c r="G42" s="5">
        <v>-1.38073239806804E-2</v>
      </c>
      <c r="H42" s="5">
        <v>5.6851487324518502E-3</v>
      </c>
      <c r="I42" s="5">
        <v>-3.1926810925673198E-2</v>
      </c>
      <c r="J42" s="5">
        <v>1.8650454053364698E-2</v>
      </c>
      <c r="K42" s="5">
        <v>1.2627555960245101E-3</v>
      </c>
      <c r="L42" s="5">
        <v>1.8361910348600598E-2</v>
      </c>
      <c r="M42" s="5">
        <v>-5.70312707211773E-2</v>
      </c>
      <c r="N42" s="5">
        <v>-1.015766865331E-5</v>
      </c>
      <c r="O42" s="5">
        <v>5.3999255362643401E-3</v>
      </c>
      <c r="P42" s="5">
        <v>-5.0431266363584602E-2</v>
      </c>
      <c r="Q42" s="5">
        <v>-1.25026807471507E-5</v>
      </c>
      <c r="R42" s="5">
        <v>-1.49949504170821E-3</v>
      </c>
      <c r="S42" s="5">
        <v>-4.4813400330406199E-2</v>
      </c>
    </row>
    <row r="43" spans="1:19">
      <c r="A43" s="4">
        <v>56</v>
      </c>
      <c r="B43" s="5">
        <v>1.2159000084029301E-2</v>
      </c>
      <c r="C43" s="5">
        <v>-1.7350484451696999E-2</v>
      </c>
      <c r="D43" s="5">
        <v>4.7291854362487796E-3</v>
      </c>
      <c r="E43" s="5">
        <v>-2.4817740000352199E-2</v>
      </c>
      <c r="F43" s="5">
        <v>4.1389347283100602E-3</v>
      </c>
      <c r="G43" s="5">
        <v>-1.1655713972674999E-2</v>
      </c>
      <c r="H43" s="5">
        <v>5.25903829768382E-3</v>
      </c>
      <c r="I43" s="5">
        <v>-3.1666160726106202E-2</v>
      </c>
      <c r="J43" s="5">
        <v>1.6985331047891301E-2</v>
      </c>
      <c r="K43" s="5">
        <v>9.2215061523193099E-4</v>
      </c>
      <c r="L43" s="5">
        <v>1.7670777646207701E-2</v>
      </c>
      <c r="M43" s="5">
        <v>-5.6533576762617603E-2</v>
      </c>
      <c r="N43" s="5">
        <v>-9.83704155999021E-6</v>
      </c>
      <c r="O43" s="5">
        <v>5.3481436744404797E-3</v>
      </c>
      <c r="P43" s="5">
        <v>-4.4558981622157698E-2</v>
      </c>
      <c r="Q43" s="5">
        <v>-1.05560555616613E-5</v>
      </c>
      <c r="R43" s="5">
        <v>-1.53376336743483E-3</v>
      </c>
      <c r="S43" s="5">
        <v>-5.0755277779453302E-2</v>
      </c>
    </row>
    <row r="44" spans="1:19">
      <c r="A44" s="4">
        <v>57</v>
      </c>
      <c r="B44" s="5">
        <v>1.00196016062668E-2</v>
      </c>
      <c r="C44" s="5">
        <v>-1.4636101433567601E-2</v>
      </c>
      <c r="D44" s="5">
        <v>4.8619730077099597E-3</v>
      </c>
      <c r="E44" s="5">
        <v>-2.2827047274394999E-2</v>
      </c>
      <c r="F44" s="5">
        <v>2.0531867411968099E-3</v>
      </c>
      <c r="G44" s="5">
        <v>-9.39610379516642E-3</v>
      </c>
      <c r="H44" s="5">
        <v>5.5533206621678497E-3</v>
      </c>
      <c r="I44" s="5">
        <v>-3.10606705456524E-2</v>
      </c>
      <c r="J44" s="5">
        <v>1.5468532551054201E-2</v>
      </c>
      <c r="K44" s="5">
        <v>5.9144603337868396E-4</v>
      </c>
      <c r="L44" s="5">
        <v>1.7575978267418101E-2</v>
      </c>
      <c r="M44" s="5">
        <v>-5.5298115039478499E-2</v>
      </c>
      <c r="N44" s="5">
        <v>-9.5383810079230392E-6</v>
      </c>
      <c r="O44" s="5">
        <v>5.1382079260788903E-3</v>
      </c>
      <c r="P44" s="5">
        <v>-3.80035951949673E-2</v>
      </c>
      <c r="Q44" s="5">
        <v>-8.5380907850485193E-6</v>
      </c>
      <c r="R44" s="5">
        <v>-1.5728852618511801E-3</v>
      </c>
      <c r="S44" s="5">
        <v>-5.52976951439028E-2</v>
      </c>
    </row>
    <row r="45" spans="1:19">
      <c r="A45" s="4">
        <v>58</v>
      </c>
      <c r="B45" s="5">
        <v>7.8462287326122003E-3</v>
      </c>
      <c r="C45" s="5">
        <v>-1.1754262111519E-2</v>
      </c>
      <c r="D45" s="5">
        <v>5.4067038547369597E-3</v>
      </c>
      <c r="E45" s="5">
        <v>-2.0644458800622299E-2</v>
      </c>
      <c r="F45" s="5">
        <v>3.6753870628203301E-4</v>
      </c>
      <c r="G45" s="5">
        <v>-7.0235009250909598E-3</v>
      </c>
      <c r="H45" s="5">
        <v>6.33371525866799E-3</v>
      </c>
      <c r="I45" s="5">
        <v>-2.9968321838369501E-2</v>
      </c>
      <c r="J45" s="5">
        <v>1.4065270593333099E-2</v>
      </c>
      <c r="K45" s="5">
        <v>2.7253003955740601E-4</v>
      </c>
      <c r="L45" s="5">
        <v>1.7859112257065501E-2</v>
      </c>
      <c r="M45" s="5">
        <v>-5.3287257581061502E-2</v>
      </c>
      <c r="N45" s="5">
        <v>-9.2591463147773095E-6</v>
      </c>
      <c r="O45" s="5">
        <v>4.7698357772913997E-3</v>
      </c>
      <c r="P45" s="5">
        <v>-3.07877526480782E-2</v>
      </c>
      <c r="Q45" s="5">
        <v>-6.4622628194177497E-6</v>
      </c>
      <c r="R45" s="5">
        <v>-1.61496898831903E-3</v>
      </c>
      <c r="S45" s="5">
        <v>-5.8315809553742597E-2</v>
      </c>
    </row>
    <row r="46" spans="1:19">
      <c r="A46" s="4">
        <v>59</v>
      </c>
      <c r="B46" s="5">
        <v>5.6507998718391397E-3</v>
      </c>
      <c r="C46" s="5">
        <v>-8.6772694817458494E-3</v>
      </c>
      <c r="D46" s="5">
        <v>6.0601178580412798E-3</v>
      </c>
      <c r="E46" s="5">
        <v>-1.8175454868141601E-2</v>
      </c>
      <c r="F46" s="5">
        <v>-9.5777774140692895E-4</v>
      </c>
      <c r="G46" s="5">
        <v>-4.5285975809923303E-3</v>
      </c>
      <c r="H46" s="5">
        <v>7.2607906945201302E-3</v>
      </c>
      <c r="I46" s="5">
        <v>-2.8250620897000801E-2</v>
      </c>
      <c r="J46" s="5">
        <v>1.2744009239741101E-2</v>
      </c>
      <c r="K46" s="5">
        <v>-3.2920340126807398E-5</v>
      </c>
      <c r="L46" s="5">
        <v>1.82182221084446E-2</v>
      </c>
      <c r="M46" s="5">
        <v>-5.0469489018795798E-2</v>
      </c>
      <c r="N46" s="5">
        <v>-8.9976902730715108E-6</v>
      </c>
      <c r="O46" s="5">
        <v>4.2629602855390704E-3</v>
      </c>
      <c r="P46" s="5">
        <v>-2.2981222740414298E-2</v>
      </c>
      <c r="Q46" s="5">
        <v>-4.3404334010288503E-6</v>
      </c>
      <c r="R46" s="5">
        <v>-1.6553619701900101E-3</v>
      </c>
      <c r="S46" s="5">
        <v>-5.9768406739351999E-2</v>
      </c>
    </row>
    <row r="47" spans="1:19">
      <c r="A47" s="4">
        <v>60</v>
      </c>
      <c r="B47" s="5">
        <v>3.4320852235154601E-3</v>
      </c>
      <c r="C47" s="5">
        <v>-5.3778284738665904E-3</v>
      </c>
      <c r="D47" s="5">
        <v>6.5477341902298002E-3</v>
      </c>
      <c r="E47" s="5">
        <v>-1.53351894167111E-2</v>
      </c>
      <c r="F47" s="5">
        <v>-2.0010300416757301E-3</v>
      </c>
      <c r="G47" s="5">
        <v>-1.90166141207415E-3</v>
      </c>
      <c r="H47" s="5">
        <v>8.0272861239176797E-3</v>
      </c>
      <c r="I47" s="5">
        <v>-2.5783849752113199E-2</v>
      </c>
      <c r="J47" s="5">
        <v>1.14761184060654E-2</v>
      </c>
      <c r="K47" s="5">
        <v>-3.23419603528663E-4</v>
      </c>
      <c r="L47" s="5">
        <v>1.83801419559213E-2</v>
      </c>
      <c r="M47" s="5">
        <v>-4.68180050290639E-2</v>
      </c>
      <c r="N47" s="5">
        <v>-8.7527073164839192E-6</v>
      </c>
      <c r="O47" s="5">
        <v>3.6420884796830601E-3</v>
      </c>
      <c r="P47" s="5">
        <v>-1.46632427556694E-2</v>
      </c>
      <c r="Q47" s="5">
        <v>-2.18339656643529E-6</v>
      </c>
      <c r="R47" s="5">
        <v>-1.68985130293886E-3</v>
      </c>
      <c r="S47" s="5">
        <v>-5.9621891165959201E-2</v>
      </c>
    </row>
    <row r="48" spans="1:19">
      <c r="A48" s="4">
        <v>61</v>
      </c>
      <c r="B48" s="5">
        <v>1.18902284324918E-3</v>
      </c>
      <c r="C48" s="5">
        <v>-1.8317230053561701E-3</v>
      </c>
      <c r="D48" s="5">
        <v>6.6219350610179396E-3</v>
      </c>
      <c r="E48" s="5">
        <v>-1.2047745362182999E-2</v>
      </c>
      <c r="F48" s="5">
        <v>-2.8334697271610301E-3</v>
      </c>
      <c r="G48" s="5">
        <v>8.6583495910819196E-4</v>
      </c>
      <c r="H48" s="5">
        <v>8.3559630524714396E-3</v>
      </c>
      <c r="I48" s="5">
        <v>-2.2457699260298301E-2</v>
      </c>
      <c r="J48" s="5">
        <v>1.02236009152943E-2</v>
      </c>
      <c r="K48" s="5">
        <v>-5.98134724544508E-4</v>
      </c>
      <c r="L48" s="5">
        <v>1.8098503265695998E-2</v>
      </c>
      <c r="M48" s="5">
        <v>-4.2310203554706501E-2</v>
      </c>
      <c r="N48" s="5">
        <v>-8.5229879236425904E-6</v>
      </c>
      <c r="O48" s="5">
        <v>2.9295807061569001E-3</v>
      </c>
      <c r="P48" s="5">
        <v>-5.9064089141780398E-3</v>
      </c>
      <c r="Q48" s="5">
        <v>-9.795758648678541E-10</v>
      </c>
      <c r="R48" s="5">
        <v>-1.7146426843951399E-3</v>
      </c>
      <c r="S48" s="5">
        <v>-5.7848972439522098E-2</v>
      </c>
    </row>
    <row r="49" spans="1:19">
      <c r="A49" s="4">
        <v>62</v>
      </c>
      <c r="B49" s="5">
        <v>-1.0792932248815401E-3</v>
      </c>
      <c r="C49" s="5">
        <v>1.98248622286012E-3</v>
      </c>
      <c r="D49" s="5">
        <v>6.0698411989310603E-3</v>
      </c>
      <c r="E49" s="5">
        <v>-8.2482252020947798E-3</v>
      </c>
      <c r="F49" s="5">
        <v>-3.5199520492881198E-3</v>
      </c>
      <c r="G49" s="5">
        <v>3.7813351231075201E-3</v>
      </c>
      <c r="H49" s="5">
        <v>8.0082425520906497E-3</v>
      </c>
      <c r="I49" s="5">
        <v>-1.8180833713635498E-2</v>
      </c>
      <c r="J49" s="5">
        <v>8.9235884827427708E-3</v>
      </c>
      <c r="K49" s="5">
        <v>-8.5747847561945501E-4</v>
      </c>
      <c r="L49" s="5">
        <v>1.7161281251333101E-2</v>
      </c>
      <c r="M49" s="5">
        <v>-3.6932516584013503E-2</v>
      </c>
      <c r="N49" s="5">
        <v>-8.3074104992864102E-6</v>
      </c>
      <c r="O49" s="5">
        <v>2.1458414109242199E-3</v>
      </c>
      <c r="P49" s="5">
        <v>3.2227429618472102E-3</v>
      </c>
      <c r="Q49" s="5">
        <v>2.1981710495167001E-6</v>
      </c>
      <c r="R49" s="5">
        <v>-1.72657420974509E-3</v>
      </c>
      <c r="S49" s="5">
        <v>-5.4436081086222603E-2</v>
      </c>
    </row>
    <row r="50" spans="1:19">
      <c r="A50" s="4">
        <v>63</v>
      </c>
      <c r="B50" s="5">
        <v>-3.3766988551811E-3</v>
      </c>
      <c r="C50" s="5">
        <v>6.0823617258281004E-3</v>
      </c>
      <c r="D50" s="5">
        <v>4.8158041521873E-3</v>
      </c>
      <c r="E50" s="5">
        <v>-3.9117023797192703E-3</v>
      </c>
      <c r="F50" s="5">
        <v>-4.1232097679291301E-3</v>
      </c>
      <c r="G50" s="5">
        <v>6.8505266476997003E-3</v>
      </c>
      <c r="H50" s="5">
        <v>6.8970802204155702E-3</v>
      </c>
      <c r="I50" s="5">
        <v>-1.29488953581238E-2</v>
      </c>
      <c r="J50" s="5">
        <v>7.5150681237641202E-3</v>
      </c>
      <c r="K50" s="5">
        <v>-1.1020164152664199E-3</v>
      </c>
      <c r="L50" s="5">
        <v>1.54899362792111E-2</v>
      </c>
      <c r="M50" s="5">
        <v>-3.0733172665402101E-2</v>
      </c>
      <c r="N50" s="5">
        <v>-8.1048878994849394E-6</v>
      </c>
      <c r="O50" s="5">
        <v>1.30935015214306E-3</v>
      </c>
      <c r="P50" s="5">
        <v>1.26636722329643E-2</v>
      </c>
      <c r="Q50" s="5">
        <v>4.4095497349072596E-6</v>
      </c>
      <c r="R50" s="5">
        <v>-1.72563242400547E-3</v>
      </c>
      <c r="S50" s="5">
        <v>-4.9464398966619701E-2</v>
      </c>
    </row>
    <row r="51" spans="1:19">
      <c r="A51" s="4">
        <v>64</v>
      </c>
      <c r="B51" s="5">
        <v>-5.7400686839113001E-3</v>
      </c>
      <c r="C51" s="5">
        <v>1.0468382815852301E-2</v>
      </c>
      <c r="D51" s="5">
        <v>2.8646931615927702E-3</v>
      </c>
      <c r="E51" s="5">
        <v>9.6298358509416804E-4</v>
      </c>
      <c r="F51" s="5">
        <v>-4.74061196129405E-3</v>
      </c>
      <c r="G51" s="5">
        <v>1.0069778352907999E-2</v>
      </c>
      <c r="H51" s="5">
        <v>5.0244571813102797E-3</v>
      </c>
      <c r="I51" s="5">
        <v>-6.8073554102072702E-3</v>
      </c>
      <c r="J51" s="5">
        <v>5.9428499227944798E-3</v>
      </c>
      <c r="K51" s="5">
        <v>-1.33228662051632E-3</v>
      </c>
      <c r="L51" s="5">
        <v>1.30844549543898E-2</v>
      </c>
      <c r="M51" s="5">
        <v>-2.3794097070042802E-2</v>
      </c>
      <c r="N51" s="5">
        <v>-7.9139075759293593E-6</v>
      </c>
      <c r="O51" s="5">
        <v>4.3540993880464301E-4</v>
      </c>
      <c r="P51" s="5">
        <v>2.2365917400657399E-2</v>
      </c>
      <c r="Q51" s="5">
        <v>6.6311345230385399E-6</v>
      </c>
      <c r="R51" s="5">
        <v>-1.71358877048333E-3</v>
      </c>
      <c r="S51" s="5">
        <v>-4.3066700681284202E-2</v>
      </c>
    </row>
    <row r="52" spans="1:19">
      <c r="A52" s="4">
        <v>65</v>
      </c>
      <c r="B52" s="5">
        <v>-8.2232627556848605E-3</v>
      </c>
      <c r="C52" s="5">
        <v>1.51313450310937E-2</v>
      </c>
      <c r="D52" s="5">
        <v>2.2325388008859201E-4</v>
      </c>
      <c r="E52" s="5">
        <v>6.3756411501105798E-3</v>
      </c>
      <c r="F52" s="5">
        <v>-5.4852864891561399E-3</v>
      </c>
      <c r="G52" s="5">
        <v>1.3430317484083999E-2</v>
      </c>
      <c r="H52" s="5">
        <v>2.3947171745586399E-3</v>
      </c>
      <c r="I52" s="5">
        <v>2.00141785426933E-4</v>
      </c>
      <c r="J52" s="5">
        <v>4.1570400489341396E-3</v>
      </c>
      <c r="K52" s="5">
        <v>-1.54880137939983E-3</v>
      </c>
      <c r="L52" s="5">
        <v>9.9471715014285405E-3</v>
      </c>
      <c r="M52" s="5">
        <v>-1.61916190527021E-2</v>
      </c>
      <c r="N52" s="5">
        <v>-7.7327676326621708E-6</v>
      </c>
      <c r="O52" s="5">
        <v>-4.6295831616283102E-4</v>
      </c>
      <c r="P52" s="5">
        <v>3.2286227429289702E-2</v>
      </c>
      <c r="Q52" s="5">
        <v>8.8610946085143604E-6</v>
      </c>
      <c r="R52" s="5">
        <v>-1.6921001934299101E-3</v>
      </c>
      <c r="S52" s="5">
        <v>-3.53670057243574E-2</v>
      </c>
    </row>
    <row r="53" spans="1:19">
      <c r="A53" s="4">
        <v>66</v>
      </c>
      <c r="B53" s="5">
        <v>-1.087542226594E-2</v>
      </c>
      <c r="C53" s="5">
        <v>2.0062262374869199E-2</v>
      </c>
      <c r="D53" s="5">
        <v>-3.1012369839338301E-3</v>
      </c>
      <c r="E53" s="5">
        <v>1.23251992975946E-2</v>
      </c>
      <c r="F53" s="5">
        <v>-6.46039399690501E-3</v>
      </c>
      <c r="G53" s="5">
        <v>1.69238359601462E-2</v>
      </c>
      <c r="H53" s="5">
        <v>-9.86941181517764E-4</v>
      </c>
      <c r="I53" s="5">
        <v>8.0324215084655003E-3</v>
      </c>
      <c r="J53" s="5">
        <v>2.11004495511169E-3</v>
      </c>
      <c r="K53" s="5">
        <v>-1.75220595602843E-3</v>
      </c>
      <c r="L53" s="5">
        <v>6.0814154838571E-3</v>
      </c>
      <c r="M53" s="5">
        <v>-7.99634456351761E-3</v>
      </c>
      <c r="N53" s="5">
        <v>-7.5598985136426899E-6</v>
      </c>
      <c r="O53" s="5">
        <v>-1.3738704894776801E-3</v>
      </c>
      <c r="P53" s="5">
        <v>4.2384877654169498E-2</v>
      </c>
      <c r="Q53" s="5">
        <v>1.10977412899893E-5</v>
      </c>
      <c r="R53" s="5">
        <v>-1.66269079481307E-3</v>
      </c>
      <c r="S53" s="5">
        <v>-2.64803827264273E-2</v>
      </c>
    </row>
    <row r="54" spans="1:19">
      <c r="A54" s="4">
        <v>67</v>
      </c>
      <c r="B54" s="5">
        <v>-1.37410779002014E-2</v>
      </c>
      <c r="C54" s="5">
        <v>2.52525004849007E-2</v>
      </c>
      <c r="D54" s="5">
        <v>-7.1010242152524904E-3</v>
      </c>
      <c r="E54" s="5">
        <v>1.8809790527762899E-2</v>
      </c>
      <c r="F54" s="5">
        <v>-7.7596289261663296E-3</v>
      </c>
      <c r="G54" s="5">
        <v>2.05425359950069E-2</v>
      </c>
      <c r="H54" s="5">
        <v>-5.1145390260174403E-3</v>
      </c>
      <c r="I54" s="5">
        <v>1.6650578460121902E-2</v>
      </c>
      <c r="J54" s="5">
        <v>-2.5603611701541202E-4</v>
      </c>
      <c r="K54" s="5">
        <v>-1.94403958615785E-3</v>
      </c>
      <c r="L54" s="5">
        <v>1.49141844524969E-3</v>
      </c>
      <c r="M54" s="5">
        <v>7.2636748229726301E-4</v>
      </c>
      <c r="N54" s="5">
        <v>-7.3938566143016996E-6</v>
      </c>
      <c r="O54" s="5">
        <v>-2.2864675892449999E-3</v>
      </c>
      <c r="P54" s="5">
        <v>5.2625329820084901E-2</v>
      </c>
      <c r="Q54" s="5">
        <v>1.33395162066341E-5</v>
      </c>
      <c r="R54" s="5">
        <v>-1.62676423691532E-3</v>
      </c>
      <c r="S54" s="5">
        <v>-1.6513641230516001E-2</v>
      </c>
    </row>
    <row r="55" spans="1:19">
      <c r="A55" s="4">
        <v>68</v>
      </c>
      <c r="B55" s="5">
        <v>-1.6860552537613299E-2</v>
      </c>
      <c r="C55" s="5">
        <v>3.0693760198740701E-2</v>
      </c>
      <c r="D55" s="5">
        <v>-1.1744741442703001E-2</v>
      </c>
      <c r="E55" s="5">
        <v>2.5809620826536601E-2</v>
      </c>
      <c r="F55" s="5">
        <v>-9.4680400307929295E-3</v>
      </c>
      <c r="G55" s="5">
        <v>2.4279093404465001E-2</v>
      </c>
      <c r="H55" s="5">
        <v>-9.9506130386774992E-3</v>
      </c>
      <c r="I55" s="5">
        <v>2.5993040657475801E-2</v>
      </c>
      <c r="J55" s="5">
        <v>-2.9990407293354298E-3</v>
      </c>
      <c r="K55" s="5">
        <v>-2.12606581902142E-3</v>
      </c>
      <c r="L55" s="5">
        <v>-3.79326124115487E-3</v>
      </c>
      <c r="M55" s="5">
        <v>9.9044404822028493E-3</v>
      </c>
      <c r="N55" s="5">
        <v>-7.2333138811941896E-6</v>
      </c>
      <c r="O55" s="5">
        <v>-3.1908288589646001E-3</v>
      </c>
      <c r="P55" s="5">
        <v>6.2973969841847194E-2</v>
      </c>
      <c r="Q55" s="5">
        <v>1.55847836973977E-5</v>
      </c>
      <c r="R55" s="5">
        <v>-1.5867128273971999E-3</v>
      </c>
      <c r="S55" s="5">
        <v>-5.55106524141413E-3</v>
      </c>
    </row>
    <row r="56" spans="1:19">
      <c r="A56" s="4">
        <v>69</v>
      </c>
      <c r="B56" s="5">
        <v>-2.02623142532747E-2</v>
      </c>
      <c r="C56" s="5">
        <v>3.6374341167245E-2</v>
      </c>
      <c r="D56" s="5">
        <v>-1.6938785153090701E-2</v>
      </c>
      <c r="E56" s="5">
        <v>3.3258336190736398E-2</v>
      </c>
      <c r="F56" s="5">
        <v>-1.16525359168236E-2</v>
      </c>
      <c r="G56" s="5">
        <v>2.81246496802692E-2</v>
      </c>
      <c r="H56" s="5">
        <v>-1.53749434391148E-2</v>
      </c>
      <c r="I56" s="5">
        <v>3.59341091775294E-2</v>
      </c>
      <c r="J56" s="5">
        <v>-6.1712898803580902E-3</v>
      </c>
      <c r="K56" s="5">
        <v>-2.2999117288775598E-3</v>
      </c>
      <c r="L56" s="5">
        <v>-9.6769285964519707E-3</v>
      </c>
      <c r="M56" s="5">
        <v>1.9439448989677598E-2</v>
      </c>
      <c r="N56" s="5">
        <v>-7.0771393494428702E-6</v>
      </c>
      <c r="O56" s="5">
        <v>-4.0788745896094304E-3</v>
      </c>
      <c r="P56" s="5">
        <v>7.3399146583814204E-2</v>
      </c>
      <c r="Q56" s="5">
        <v>1.7831492545028502E-5</v>
      </c>
      <c r="R56" s="5">
        <v>-1.5477591272498E-3</v>
      </c>
      <c r="S56" s="5">
        <v>6.3698623529151498E-3</v>
      </c>
    </row>
    <row r="57" spans="1:19">
      <c r="A57" s="4">
        <v>70</v>
      </c>
      <c r="B57" s="5">
        <v>-2.3936842047122701E-2</v>
      </c>
      <c r="C57" s="5">
        <v>4.2266836245728398E-2</v>
      </c>
      <c r="D57" s="5">
        <v>-2.25857206866849E-2</v>
      </c>
      <c r="E57" s="5">
        <v>4.1086405887558901E-2</v>
      </c>
      <c r="F57" s="5">
        <v>-1.43287406912744E-2</v>
      </c>
      <c r="G57" s="5">
        <v>3.2062259480022601E-2</v>
      </c>
      <c r="H57" s="5">
        <v>-2.1262093725478999E-2</v>
      </c>
      <c r="I57" s="5">
        <v>4.6346138807654903E-2</v>
      </c>
      <c r="J57" s="5">
        <v>-9.8200537088999305E-3</v>
      </c>
      <c r="K57" s="5">
        <v>-2.4670782606142101E-3</v>
      </c>
      <c r="L57" s="5">
        <v>-1.6059535149160802E-2</v>
      </c>
      <c r="M57" s="5">
        <v>2.9235300374429202E-2</v>
      </c>
      <c r="N57" s="5">
        <v>-6.9246911011955297E-6</v>
      </c>
      <c r="O57" s="5">
        <v>-4.9475371709889497E-3</v>
      </c>
      <c r="P57" s="5">
        <v>8.38685671010935E-2</v>
      </c>
      <c r="Q57" s="5">
        <v>2.0077663047735099E-5</v>
      </c>
      <c r="R57" s="5">
        <v>-1.51520053920895E-3</v>
      </c>
      <c r="S57" s="5">
        <v>1.92204226020696E-2</v>
      </c>
    </row>
    <row r="58" spans="1:19">
      <c r="A58" s="4">
        <v>71</v>
      </c>
      <c r="B58" s="5">
        <v>-2.7865366035333801E-2</v>
      </c>
      <c r="C58" s="5">
        <v>4.8341325500034199E-2</v>
      </c>
      <c r="D58" s="5">
        <v>-2.8595576032238099E-2</v>
      </c>
      <c r="E58" s="5">
        <v>4.92295345264138E-2</v>
      </c>
      <c r="F58" s="5">
        <v>-1.74979490714318E-2</v>
      </c>
      <c r="G58" s="5">
        <v>3.6073870624995702E-2</v>
      </c>
      <c r="H58" s="5">
        <v>-2.7496407947612801E-2</v>
      </c>
      <c r="I58" s="5">
        <v>5.7111424220199998E-2</v>
      </c>
      <c r="J58" s="5">
        <v>-1.3987977010252501E-2</v>
      </c>
      <c r="K58" s="5">
        <v>-2.6289501826082299E-3</v>
      </c>
      <c r="L58" s="5">
        <v>-2.2848645869595799E-2</v>
      </c>
      <c r="M58" s="5">
        <v>3.9203510991249399E-2</v>
      </c>
      <c r="N58" s="5">
        <v>-6.7754854593538002E-6</v>
      </c>
      <c r="O58" s="5">
        <v>-5.7952113353619801E-3</v>
      </c>
      <c r="P58" s="5">
        <v>9.4351665205454294E-2</v>
      </c>
      <c r="Q58" s="5">
        <v>2.2321474619391201E-5</v>
      </c>
      <c r="R58" s="5">
        <v>-1.49388428528452E-3</v>
      </c>
      <c r="S58" s="5">
        <v>3.2972943303353701E-2</v>
      </c>
    </row>
    <row r="59" spans="1:19">
      <c r="A59" s="4">
        <v>72</v>
      </c>
      <c r="B59" s="5">
        <v>-3.20302995561157E-2</v>
      </c>
      <c r="C59" s="5">
        <v>5.4570081064900397E-2</v>
      </c>
      <c r="D59" s="5">
        <v>-3.4885258043290797E-2</v>
      </c>
      <c r="E59" s="5">
        <v>5.7628255490106903E-2</v>
      </c>
      <c r="F59" s="5">
        <v>-2.1160665502705501E-2</v>
      </c>
      <c r="G59" s="5">
        <v>4.0142801549250401E-2</v>
      </c>
      <c r="H59" s="5">
        <v>-3.3971240153055901E-2</v>
      </c>
      <c r="I59" s="5">
        <v>6.8121417465573306E-2</v>
      </c>
      <c r="J59" s="5">
        <v>-1.86999985002867E-2</v>
      </c>
      <c r="K59" s="5">
        <v>-2.7866867103982802E-3</v>
      </c>
      <c r="L59" s="5">
        <v>-2.99588451533008E-2</v>
      </c>
      <c r="M59" s="5">
        <v>4.9262603403375002E-2</v>
      </c>
      <c r="N59" s="5">
        <v>-6.6290744704655697E-6</v>
      </c>
      <c r="O59" s="5">
        <v>-6.6204501053526198E-3</v>
      </c>
      <c r="P59" s="5">
        <v>0.104820337988227</v>
      </c>
      <c r="Q59" s="5">
        <v>2.4561253207849901E-5</v>
      </c>
      <c r="R59" s="5">
        <v>-1.4882440168498799E-3</v>
      </c>
      <c r="S59" s="5">
        <v>4.7600753473231901E-2</v>
      </c>
    </row>
    <row r="60" spans="1:19">
      <c r="A60" s="4">
        <v>73</v>
      </c>
      <c r="B60" s="5">
        <v>-3.6415155644956301E-2</v>
      </c>
      <c r="C60" s="5">
        <v>6.0927400493195401E-2</v>
      </c>
      <c r="D60" s="5">
        <v>-4.1378021417365601E-2</v>
      </c>
      <c r="E60" s="5">
        <v>6.6227560212217096E-2</v>
      </c>
      <c r="F60" s="5">
        <v>-2.5316687084519202E-2</v>
      </c>
      <c r="G60" s="5">
        <v>4.4253635572557098E-2</v>
      </c>
      <c r="H60" s="5">
        <v>-4.0588254009062297E-2</v>
      </c>
      <c r="I60" s="5">
        <v>7.9276016430871496E-2</v>
      </c>
      <c r="J60" s="5">
        <v>-2.3937260701199399E-2</v>
      </c>
      <c r="K60" s="5">
        <v>-2.94099722354657E-3</v>
      </c>
      <c r="L60" s="5">
        <v>-3.7311196189932602E-2</v>
      </c>
      <c r="M60" s="5">
        <v>5.9337558748877098E-2</v>
      </c>
      <c r="N60" s="5">
        <v>-6.4850431629182001E-6</v>
      </c>
      <c r="O60" s="5">
        <v>-7.42195142252422E-3</v>
      </c>
      <c r="P60" s="5">
        <v>0.115248751447346</v>
      </c>
      <c r="Q60" s="5">
        <v>2.6795459772521701E-5</v>
      </c>
      <c r="R60" s="5">
        <v>-1.5023329605042799E-3</v>
      </c>
      <c r="S60" s="5">
        <v>6.3078138439724998E-2</v>
      </c>
    </row>
    <row r="61" spans="1:19">
      <c r="A61" s="4">
        <v>74</v>
      </c>
      <c r="B61" s="5">
        <v>-4.1004469828660503E-2</v>
      </c>
      <c r="C61" s="5">
        <v>6.7389454004638194E-2</v>
      </c>
      <c r="D61" s="5">
        <v>-4.80132081402012E-2</v>
      </c>
      <c r="E61" s="5">
        <v>7.4980252947873596E-2</v>
      </c>
      <c r="F61" s="5">
        <v>-2.9965177814320398E-2</v>
      </c>
      <c r="G61" s="5">
        <v>4.8392124085683302E-2</v>
      </c>
      <c r="H61" s="5">
        <v>-4.7271525481891202E-2</v>
      </c>
      <c r="I61" s="5">
        <v>9.0496689913415404E-2</v>
      </c>
      <c r="J61" s="5">
        <v>-2.9673931658328101E-2</v>
      </c>
      <c r="K61" s="5">
        <v>-3.0924698998089401E-3</v>
      </c>
      <c r="L61" s="5">
        <v>-4.4842117590430802E-2</v>
      </c>
      <c r="M61" s="5">
        <v>6.9371305005193007E-2</v>
      </c>
      <c r="N61" s="5">
        <v>-6.3430070402770198E-6</v>
      </c>
      <c r="O61" s="5">
        <v>-8.1985460254455599E-3</v>
      </c>
      <c r="P61" s="5">
        <v>0.125613162860642</v>
      </c>
      <c r="Q61" s="5">
        <v>2.9022493486213801E-5</v>
      </c>
      <c r="R61" s="5">
        <v>-1.5388041745914001E-3</v>
      </c>
      <c r="S61" s="5">
        <v>7.9373133080486102E-2</v>
      </c>
    </row>
    <row r="62" spans="1:19">
      <c r="A62" s="4">
        <v>75</v>
      </c>
      <c r="B62" s="5">
        <v>-4.5782690260759699E-2</v>
      </c>
      <c r="C62" s="5">
        <v>7.3934090042524006E-2</v>
      </c>
      <c r="D62" s="5">
        <v>-5.4767909364095098E-2</v>
      </c>
      <c r="E62" s="5">
        <v>8.3854626389604101E-2</v>
      </c>
      <c r="F62" s="5">
        <v>-3.5100986410684598E-2</v>
      </c>
      <c r="G62" s="5">
        <v>5.2545302395234902E-2</v>
      </c>
      <c r="H62" s="5">
        <v>-5.3998830947636002E-2</v>
      </c>
      <c r="I62" s="5">
        <v>0.101755664896175</v>
      </c>
      <c r="J62" s="5">
        <v>-3.5885574597182703E-2</v>
      </c>
      <c r="K62" s="5">
        <v>-3.2416497002576402E-3</v>
      </c>
      <c r="L62" s="5">
        <v>-5.2523190844484098E-2</v>
      </c>
      <c r="M62" s="5">
        <v>7.9350178624054898E-2</v>
      </c>
      <c r="N62" s="5">
        <v>-6.2026272455994996E-6</v>
      </c>
      <c r="O62" s="5">
        <v>-8.9494168685744207E-3</v>
      </c>
      <c r="P62" s="5">
        <v>0.13589254765700101</v>
      </c>
      <c r="Q62" s="5">
        <v>3.1240279441513399E-5</v>
      </c>
      <c r="R62" s="5">
        <v>-1.5966681140220399E-3</v>
      </c>
      <c r="S62" s="5">
        <v>9.64319926144932E-2</v>
      </c>
    </row>
    <row r="63" spans="1:19">
      <c r="A63" s="4">
        <v>76</v>
      </c>
      <c r="B63" s="5">
        <v>-5.072547250046E-2</v>
      </c>
      <c r="C63" s="5">
        <v>8.0540253759187497E-2</v>
      </c>
      <c r="D63" s="5">
        <v>-6.16275492862162E-2</v>
      </c>
      <c r="E63" s="5">
        <v>9.2823697242647302E-2</v>
      </c>
      <c r="F63" s="5">
        <v>-4.0683525826366897E-2</v>
      </c>
      <c r="G63" s="5">
        <v>5.6703109114929297E-2</v>
      </c>
      <c r="H63" s="5">
        <v>-6.0759284429320097E-2</v>
      </c>
      <c r="I63" s="5">
        <v>0.11303629963497</v>
      </c>
      <c r="J63" s="5">
        <v>-4.2549058755856399E-2</v>
      </c>
      <c r="K63" s="5">
        <v>-3.3890415953869999E-3</v>
      </c>
      <c r="L63" s="5">
        <v>-6.0334159379431498E-2</v>
      </c>
      <c r="M63" s="5">
        <v>8.9269492852400698E-2</v>
      </c>
      <c r="N63" s="5">
        <v>-6.0637536547503103E-6</v>
      </c>
      <c r="O63" s="5">
        <v>-9.6760057852056693E-3</v>
      </c>
      <c r="P63" s="5">
        <v>0.14607501522066901</v>
      </c>
      <c r="Q63" s="5">
        <v>3.34467881995884E-5</v>
      </c>
      <c r="R63" s="5">
        <v>-1.6742967665875901E-3</v>
      </c>
      <c r="S63" s="5">
        <v>0.11419947889946</v>
      </c>
    </row>
    <row r="64" spans="1:19">
      <c r="A64" s="4">
        <v>77</v>
      </c>
      <c r="B64" s="5">
        <v>-5.58048083764753E-2</v>
      </c>
      <c r="C64" s="5">
        <v>8.7188141345481598E-2</v>
      </c>
      <c r="D64" s="5">
        <v>-6.8578531904526202E-2</v>
      </c>
      <c r="E64" s="5">
        <v>0.10186242354823601</v>
      </c>
      <c r="F64" s="5">
        <v>-4.6655555414543998E-2</v>
      </c>
      <c r="G64" s="5">
        <v>6.08572902509876E-2</v>
      </c>
      <c r="H64" s="5">
        <v>-6.7542782035200602E-2</v>
      </c>
      <c r="I64" s="5">
        <v>0.124323180502199</v>
      </c>
      <c r="J64" s="5">
        <v>-4.9642476888593003E-2</v>
      </c>
      <c r="K64" s="5">
        <v>-3.5351135256891401E-3</v>
      </c>
      <c r="L64" s="5">
        <v>-6.8256151266208306E-2</v>
      </c>
      <c r="M64" s="5">
        <v>9.9124969912381705E-2</v>
      </c>
      <c r="N64" s="5">
        <v>-5.9263357421457402E-6</v>
      </c>
      <c r="O64" s="5">
        <v>-1.0380853075374299E-2</v>
      </c>
      <c r="P64" s="5">
        <v>0.15615372997355301</v>
      </c>
      <c r="Q64" s="5">
        <v>3.56401548311895E-5</v>
      </c>
      <c r="R64" s="5">
        <v>-1.77016351288894E-3</v>
      </c>
      <c r="S64" s="5">
        <v>0.13262371409439699</v>
      </c>
    </row>
    <row r="65" spans="1:19">
      <c r="A65" s="4">
        <v>78</v>
      </c>
      <c r="B65" s="5">
        <v>-6.0994589725885E-2</v>
      </c>
      <c r="C65" s="5">
        <v>9.3859386483753096E-2</v>
      </c>
      <c r="D65" s="5">
        <v>-7.5608171891401496E-2</v>
      </c>
      <c r="E65" s="5">
        <v>0.11094756373610599</v>
      </c>
      <c r="F65" s="5">
        <v>-5.2963510459358397E-2</v>
      </c>
      <c r="G65" s="5">
        <v>6.5000224706841095E-2</v>
      </c>
      <c r="H65" s="5">
        <v>-7.4339945309802105E-2</v>
      </c>
      <c r="I65" s="5">
        <v>0.13560203214241301</v>
      </c>
      <c r="J65" s="5">
        <v>-5.7141299596299398E-2</v>
      </c>
      <c r="K65" s="5">
        <v>-3.6802567435696401E-3</v>
      </c>
      <c r="L65" s="5">
        <v>-7.6271580779115694E-2</v>
      </c>
      <c r="M65" s="5">
        <v>0.10891270955785901</v>
      </c>
      <c r="N65" s="5">
        <v>-5.7903263688263698E-6</v>
      </c>
      <c r="O65" s="5">
        <v>-1.10663424449158E-2</v>
      </c>
      <c r="P65" s="5">
        <v>0.166122516886996</v>
      </c>
      <c r="Q65" s="5">
        <v>3.7818666498518102E-5</v>
      </c>
      <c r="R65" s="5">
        <v>-1.88283619340324E-3</v>
      </c>
      <c r="S65" s="5">
        <v>0.15165595403645499</v>
      </c>
    </row>
    <row r="66" spans="1:19">
      <c r="A66" s="4">
        <v>79</v>
      </c>
      <c r="B66" s="5">
        <v>-6.6270529582988402E-2</v>
      </c>
      <c r="C66" s="5">
        <v>0.100536959321068</v>
      </c>
      <c r="D66" s="5">
        <v>-8.2704630924553199E-2</v>
      </c>
      <c r="E66" s="5">
        <v>0.120057546972407</v>
      </c>
      <c r="F66" s="5">
        <v>-5.9557447755549803E-2</v>
      </c>
      <c r="G66" s="5">
        <v>6.9124866819010797E-2</v>
      </c>
      <c r="H66" s="5">
        <v>-8.1142069121696594E-2</v>
      </c>
      <c r="I66" s="5">
        <v>0.14685963485179601</v>
      </c>
      <c r="J66" s="5">
        <v>-6.4994459577285099E-2</v>
      </c>
      <c r="K66" s="5">
        <v>-3.82452023119084E-3</v>
      </c>
      <c r="L66" s="5">
        <v>-8.4364057757895197E-2</v>
      </c>
      <c r="M66" s="5">
        <v>0.11862916021914301</v>
      </c>
      <c r="N66" s="5">
        <v>-5.6556806211638397E-6</v>
      </c>
      <c r="O66" s="5">
        <v>-1.1734699404483099E-2</v>
      </c>
      <c r="P66" s="5">
        <v>0.17597576766746301</v>
      </c>
      <c r="Q66" s="5">
        <v>3.9980751053186901E-5</v>
      </c>
      <c r="R66" s="5">
        <v>-2.01097071445255E-3</v>
      </c>
      <c r="S66" s="5">
        <v>0.171250379012756</v>
      </c>
    </row>
    <row r="67" spans="1:19">
      <c r="A67" s="4">
        <v>80</v>
      </c>
      <c r="B67" s="5">
        <v>-7.1610033412690996E-2</v>
      </c>
      <c r="C67" s="5">
        <v>0.10720507053697299</v>
      </c>
      <c r="D67" s="5">
        <v>-8.9856749882306602E-2</v>
      </c>
      <c r="E67" s="5">
        <v>0.129172422275528</v>
      </c>
      <c r="F67" s="5">
        <v>-6.6390792598348E-2</v>
      </c>
      <c r="G67" s="5">
        <v>7.3224704539558899E-2</v>
      </c>
      <c r="H67" s="5">
        <v>-8.7941103589878694E-2</v>
      </c>
      <c r="I67" s="5">
        <v>0.158083809753364</v>
      </c>
      <c r="J67" s="5">
        <v>-7.3141768231305804E-2</v>
      </c>
      <c r="K67" s="5">
        <v>-3.9678095484481099E-3</v>
      </c>
      <c r="L67" s="5">
        <v>-9.25182788711396E-2</v>
      </c>
      <c r="M67" s="5">
        <v>0.12827119253941199</v>
      </c>
      <c r="N67" s="5">
        <v>-5.5223556738592797E-6</v>
      </c>
      <c r="O67" s="5">
        <v>-1.2388002266295399E-2</v>
      </c>
      <c r="P67" s="5">
        <v>0.18570839718961099</v>
      </c>
      <c r="Q67" s="5">
        <v>4.2124975272978003E-5</v>
      </c>
      <c r="R67" s="5">
        <v>-2.1532821125052099E-3</v>
      </c>
      <c r="S67" s="5">
        <v>0.191362858517617</v>
      </c>
    </row>
    <row r="68" spans="1:19">
      <c r="A68" s="4">
        <v>81</v>
      </c>
      <c r="B68" s="5">
        <v>-7.6992080403854898E-2</v>
      </c>
      <c r="C68" s="5">
        <v>0.113849082964933</v>
      </c>
      <c r="D68" s="5">
        <v>-9.7051121344369704E-2</v>
      </c>
      <c r="E68" s="5">
        <v>0.138275552024863</v>
      </c>
      <c r="F68" s="5">
        <v>-7.3420105415266307E-2</v>
      </c>
      <c r="G68" s="5">
        <v>7.7293720930935894E-2</v>
      </c>
      <c r="H68" s="5">
        <v>-9.4730397664207502E-2</v>
      </c>
      <c r="I68" s="5">
        <v>0.16926496095013499</v>
      </c>
      <c r="J68" s="5">
        <v>-8.15270435786868E-2</v>
      </c>
      <c r="K68" s="5">
        <v>-4.1100372301077197E-3</v>
      </c>
      <c r="L68" s="5">
        <v>-0.100719286835584</v>
      </c>
      <c r="M68" s="5">
        <v>0.13783870960707201</v>
      </c>
      <c r="N68" s="5">
        <v>-5.3903106699282299E-6</v>
      </c>
      <c r="O68" s="5">
        <v>-1.3028192288530501E-2</v>
      </c>
      <c r="P68" s="5">
        <v>0.195315803473918</v>
      </c>
      <c r="Q68" s="5">
        <v>4.4250264685297102E-5</v>
      </c>
      <c r="R68" s="5">
        <v>-2.30793253544481E-3</v>
      </c>
      <c r="S68" s="5">
        <v>0.21192333241259401</v>
      </c>
    </row>
    <row r="69" spans="1:19">
      <c r="A69" s="4">
        <v>82</v>
      </c>
      <c r="B69" s="5">
        <v>-8.2398105352943701E-2</v>
      </c>
      <c r="C69" s="5">
        <v>0.12045650647180101</v>
      </c>
      <c r="D69" s="5">
        <v>-0.104271992477059</v>
      </c>
      <c r="E69" s="5">
        <v>0.14735354008356399</v>
      </c>
      <c r="F69" s="5">
        <v>-8.0605900858214993E-2</v>
      </c>
      <c r="G69" s="5">
        <v>8.1326929699941694E-2</v>
      </c>
      <c r="H69" s="5">
        <v>-0.101504671244774</v>
      </c>
      <c r="I69" s="5">
        <v>0.180396037367791</v>
      </c>
      <c r="J69" s="5">
        <v>-9.0097897432396906E-2</v>
      </c>
      <c r="K69" s="5">
        <v>-4.2511229819752697E-3</v>
      </c>
      <c r="L69" s="5">
        <v>-0.10895238840558399</v>
      </c>
      <c r="M69" s="5">
        <v>0.14733466772339199</v>
      </c>
      <c r="N69" s="5">
        <v>-5.25951175989192E-6</v>
      </c>
      <c r="O69" s="5">
        <v>-1.36569607455421E-2</v>
      </c>
      <c r="P69" s="5">
        <v>0.204794930183468</v>
      </c>
      <c r="Q69" s="5">
        <v>4.63558984536427E-5</v>
      </c>
      <c r="R69" s="5">
        <v>-2.4725162557919199E-3</v>
      </c>
      <c r="S69" s="5">
        <v>0.23283519573718101</v>
      </c>
    </row>
    <row r="70" spans="1:19">
      <c r="A70" s="4">
        <v>83</v>
      </c>
      <c r="B70" s="5">
        <v>-8.7815962314904197E-2</v>
      </c>
      <c r="C70" s="5">
        <v>0.12702133588419101</v>
      </c>
      <c r="D70" s="5">
        <v>-0.11150452863421199</v>
      </c>
      <c r="E70" s="5">
        <v>0.156394060697014</v>
      </c>
      <c r="F70" s="5">
        <v>-8.79166903304789E-2</v>
      </c>
      <c r="G70" s="5">
        <v>8.53226836522301E-2</v>
      </c>
      <c r="H70" s="5">
        <v>-0.108259070034812</v>
      </c>
      <c r="I70" s="5">
        <v>0.19147061604685101</v>
      </c>
      <c r="J70" s="5">
        <v>-9.8805476291264696E-2</v>
      </c>
      <c r="K70" s="5">
        <v>-4.3909931611665299E-3</v>
      </c>
      <c r="L70" s="5">
        <v>-0.11720385320797699</v>
      </c>
      <c r="M70" s="5">
        <v>0.156762020936316</v>
      </c>
      <c r="N70" s="5">
        <v>-5.1299531228510301E-6</v>
      </c>
      <c r="O70" s="5">
        <v>-1.42752561662348E-2</v>
      </c>
      <c r="P70" s="5">
        <v>0.21414873988191299</v>
      </c>
      <c r="Q70" s="5">
        <v>4.8441236883439702E-5</v>
      </c>
      <c r="R70" s="5">
        <v>-2.6447537092090202E-3</v>
      </c>
      <c r="S70" s="5">
        <v>0.254006754114321</v>
      </c>
    </row>
    <row r="71" spans="1:19">
      <c r="A71" s="4">
        <v>84</v>
      </c>
      <c r="B71" s="5">
        <v>-9.3235993604601206E-2</v>
      </c>
      <c r="C71" s="5">
        <v>0.133539815148604</v>
      </c>
      <c r="D71" s="5">
        <v>-0.118734917671885</v>
      </c>
      <c r="E71" s="5">
        <v>0.16538567969284801</v>
      </c>
      <c r="F71" s="5">
        <v>-9.5324793511437605E-2</v>
      </c>
      <c r="G71" s="5">
        <v>8.9280434194466601E-2</v>
      </c>
      <c r="H71" s="5">
        <v>-0.11498909041859801</v>
      </c>
      <c r="I71" s="5">
        <v>0.20248276459110801</v>
      </c>
      <c r="J71" s="5">
        <v>-0.107604221779782</v>
      </c>
      <c r="K71" s="5">
        <v>-4.5295802963623002E-3</v>
      </c>
      <c r="L71" s="5">
        <v>-0.12546088694355501</v>
      </c>
      <c r="M71" s="5">
        <v>0.16612356716267199</v>
      </c>
      <c r="N71" s="5">
        <v>-5.0016369235184002E-6</v>
      </c>
      <c r="O71" s="5">
        <v>-1.4883765723237999E-2</v>
      </c>
      <c r="P71" s="5">
        <v>0.22338192773110299</v>
      </c>
      <c r="Q71" s="5">
        <v>5.0505702129027803E-5</v>
      </c>
      <c r="R71" s="5">
        <v>-2.8225182168549702E-3</v>
      </c>
      <c r="S71" s="5">
        <v>0.27535248634660697</v>
      </c>
    </row>
    <row r="72" spans="1:19">
      <c r="A72" s="4">
        <v>85</v>
      </c>
      <c r="B72" s="5">
        <v>-9.86492048215446E-2</v>
      </c>
      <c r="C72" s="5">
        <v>0.140008485628864</v>
      </c>
      <c r="D72" s="5">
        <v>-0.12595030072350599</v>
      </c>
      <c r="E72" s="5">
        <v>0.17431779314360599</v>
      </c>
      <c r="F72" s="5">
        <v>-0.10280435390386</v>
      </c>
      <c r="G72" s="5">
        <v>9.3199702094574094E-2</v>
      </c>
      <c r="H72" s="5">
        <v>-0.12169055542436</v>
      </c>
      <c r="I72" s="5">
        <v>0.21342700695149699</v>
      </c>
      <c r="J72" s="5">
        <v>-0.11645399553123099</v>
      </c>
      <c r="K72" s="5">
        <v>-4.6668295106933001E-3</v>
      </c>
      <c r="L72" s="5">
        <v>-0.13371156830587999</v>
      </c>
      <c r="M72" s="5">
        <v>0.17542195783432801</v>
      </c>
      <c r="N72" s="5">
        <v>-4.8745641789693701E-6</v>
      </c>
      <c r="O72" s="5">
        <v>-1.5483137101626E-2</v>
      </c>
      <c r="P72" s="5">
        <v>0.23249896504798001</v>
      </c>
      <c r="Q72" s="5">
        <v>5.2548773616323297E-5</v>
      </c>
      <c r="R72" s="5">
        <v>-3.0038257183552198E-3</v>
      </c>
      <c r="S72" s="5">
        <v>0.29679262956179397</v>
      </c>
    </row>
    <row r="73" spans="1:19">
      <c r="A73" s="4">
        <v>86</v>
      </c>
      <c r="B73" s="5">
        <v>-0.10404721941303301</v>
      </c>
      <c r="C73" s="5">
        <v>0.14642416427458099</v>
      </c>
      <c r="D73" s="5">
        <v>-0.13313870811178</v>
      </c>
      <c r="E73" s="5">
        <v>0.183180570620435</v>
      </c>
      <c r="F73" s="5">
        <v>-0.110331217188957</v>
      </c>
      <c r="G73" s="5">
        <v>9.7080071600021106E-2</v>
      </c>
      <c r="H73" s="5">
        <v>-0.12835959247873199</v>
      </c>
      <c r="I73" s="5">
        <v>0.22429829178546101</v>
      </c>
      <c r="J73" s="5">
        <v>-0.12532826549513801</v>
      </c>
      <c r="K73" s="5">
        <v>-4.8027226646096804E-3</v>
      </c>
      <c r="L73" s="5">
        <v>-0.141944790569175</v>
      </c>
      <c r="M73" s="5">
        <v>0.18465970685809899</v>
      </c>
      <c r="N73" s="5">
        <v>-4.7487348528996199E-6</v>
      </c>
      <c r="O73" s="5">
        <v>-1.60739810978472E-2</v>
      </c>
      <c r="P73" s="5">
        <v>0.24150411115126899</v>
      </c>
      <c r="Q73" s="5">
        <v>5.4569983803209903E-5</v>
      </c>
      <c r="R73" s="5">
        <v>-3.18682526355318E-3</v>
      </c>
      <c r="S73" s="5">
        <v>0.31825279505538701</v>
      </c>
    </row>
    <row r="74" spans="1:19">
      <c r="A74" s="4">
        <v>87</v>
      </c>
      <c r="B74" s="5">
        <v>-0.109422237523969</v>
      </c>
      <c r="C74" s="5">
        <v>0.152783924454646</v>
      </c>
      <c r="D74" s="5">
        <v>-0.14028901941421701</v>
      </c>
      <c r="E74" s="5">
        <v>0.19196492563854101</v>
      </c>
      <c r="F74" s="5">
        <v>-0.11788281944805799</v>
      </c>
      <c r="G74" s="5">
        <v>0.10092118555912501</v>
      </c>
      <c r="H74" s="5">
        <v>-0.13499261210514699</v>
      </c>
      <c r="I74" s="5">
        <v>0.23509196433514901</v>
      </c>
      <c r="J74" s="5">
        <v>-0.13420543513500999</v>
      </c>
      <c r="K74" s="5">
        <v>-4.9372531658526996E-3</v>
      </c>
      <c r="L74" s="5">
        <v>-0.150150216307122</v>
      </c>
      <c r="M74" s="5">
        <v>0.193839177651697</v>
      </c>
      <c r="N74" s="5">
        <v>-4.6241479513264798E-6</v>
      </c>
      <c r="O74" s="5">
        <v>-1.66568739165101E-2</v>
      </c>
      <c r="P74" s="5">
        <v>0.25040142546580102</v>
      </c>
      <c r="Q74" s="5">
        <v>5.6568916616761603E-5</v>
      </c>
      <c r="R74" s="5">
        <v>-3.36979440724672E-3</v>
      </c>
      <c r="S74" s="5">
        <v>0.33966374355680801</v>
      </c>
    </row>
    <row r="75" spans="1:19">
      <c r="A75" s="4">
        <v>88</v>
      </c>
      <c r="B75" s="5">
        <v>-0.114766997843473</v>
      </c>
      <c r="C75" s="5">
        <v>0.159085078215355</v>
      </c>
      <c r="D75" s="5">
        <v>-0.14739300257913801</v>
      </c>
      <c r="E75" s="5">
        <v>0.20066494267646701</v>
      </c>
      <c r="F75" s="5">
        <v>-0.12543808346680599</v>
      </c>
      <c r="G75" s="5">
        <v>0.104722740920852</v>
      </c>
      <c r="H75" s="5">
        <v>-0.141586213369886</v>
      </c>
      <c r="I75" s="5">
        <v>0.245803863948787</v>
      </c>
      <c r="J75" s="5">
        <v>-0.143065347812183</v>
      </c>
      <c r="K75" s="5">
        <v>-5.0704159082029E-3</v>
      </c>
      <c r="L75" s="5">
        <v>-0.15831918014822799</v>
      </c>
      <c r="M75" s="5">
        <v>0.20296029696766199</v>
      </c>
      <c r="N75" s="5">
        <v>-4.50080159353217E-6</v>
      </c>
      <c r="O75" s="5">
        <v>-1.7232359305610401E-2</v>
      </c>
      <c r="P75" s="5">
        <v>0.25919477881674302</v>
      </c>
      <c r="Q75" s="5">
        <v>5.8545455823455501E-5</v>
      </c>
      <c r="R75" s="5">
        <v>-3.5515841643423102E-3</v>
      </c>
      <c r="S75" s="5">
        <v>0.36097519534150901</v>
      </c>
    </row>
    <row r="76" spans="1:19">
      <c r="A76" s="4">
        <v>89</v>
      </c>
      <c r="B76" s="5">
        <v>-0.120074821564499</v>
      </c>
      <c r="C76" s="5">
        <v>0.16532520345621801</v>
      </c>
      <c r="D76" s="5">
        <v>-0.15444694331012301</v>
      </c>
      <c r="E76" s="5">
        <v>0.20927981865638401</v>
      </c>
      <c r="F76" s="5">
        <v>-0.13297751397840901</v>
      </c>
      <c r="G76" s="5">
        <v>0.10848449767243599</v>
      </c>
      <c r="H76" s="5">
        <v>-0.14813710562749799</v>
      </c>
      <c r="I76" s="5">
        <v>0.256430398970034</v>
      </c>
      <c r="J76" s="5">
        <v>-0.15188919273814799</v>
      </c>
      <c r="K76" s="5">
        <v>-5.2022071518829103E-3</v>
      </c>
      <c r="L76" s="5">
        <v>-0.16644540689108001</v>
      </c>
      <c r="M76" s="5">
        <v>0.21201872136312999</v>
      </c>
      <c r="N76" s="5">
        <v>-4.3786930069567004E-6</v>
      </c>
      <c r="O76" s="5">
        <v>-1.7800945140161499E-2</v>
      </c>
      <c r="P76" s="5">
        <v>0.267887841448264</v>
      </c>
      <c r="Q76" s="5">
        <v>6.0499983899897602E-5</v>
      </c>
      <c r="R76" s="5">
        <v>-3.7319750363103998E-3</v>
      </c>
      <c r="S76" s="5">
        <v>0.38216687061397803</v>
      </c>
    </row>
    <row r="77" spans="1:19">
      <c r="A77" s="4">
        <v>90</v>
      </c>
      <c r="B77" s="5">
        <v>-0.12534155956121801</v>
      </c>
      <c r="C77" s="5">
        <v>0.17150321678185201</v>
      </c>
      <c r="D77" s="5">
        <v>-0.161447837332581</v>
      </c>
      <c r="E77" s="5">
        <v>0.21780937566831399</v>
      </c>
      <c r="F77" s="5">
        <v>-0.140487886438283</v>
      </c>
      <c r="G77" s="5">
        <v>0.112206601637757</v>
      </c>
      <c r="H77" s="5">
        <v>-0.15464222759662299</v>
      </c>
      <c r="I77" s="5">
        <v>0.26696829964385299</v>
      </c>
      <c r="J77" s="5">
        <v>-0.16065941807140599</v>
      </c>
      <c r="K77" s="5">
        <v>-5.3326244143261396E-3</v>
      </c>
      <c r="L77" s="5">
        <v>-0.17452325712327299</v>
      </c>
      <c r="M77" s="5">
        <v>0.22100996294818201</v>
      </c>
      <c r="N77" s="5">
        <v>-4.2578161960626898E-6</v>
      </c>
      <c r="O77" s="5">
        <v>-1.8362970470602299E-2</v>
      </c>
      <c r="P77" s="5">
        <v>0.27648353080997801</v>
      </c>
      <c r="Q77" s="5">
        <v>6.2432926474897995E-5</v>
      </c>
      <c r="R77" s="5">
        <v>-3.9108563238189299E-3</v>
      </c>
      <c r="S77" s="5">
        <v>0.40322281444508201</v>
      </c>
    </row>
    <row r="78" spans="1:19">
      <c r="A78" s="4">
        <v>91</v>
      </c>
      <c r="B78" s="5">
        <v>-0.13056555124882199</v>
      </c>
      <c r="C78" s="5">
        <v>0.177619353546594</v>
      </c>
      <c r="D78" s="5">
        <v>-0.168392911954797</v>
      </c>
      <c r="E78" s="5">
        <v>0.22625350856595899</v>
      </c>
      <c r="F78" s="5">
        <v>-0.14796213829864999</v>
      </c>
      <c r="G78" s="5">
        <v>0.11588957918396001</v>
      </c>
      <c r="H78" s="5">
        <v>-0.161098747761628</v>
      </c>
      <c r="I78" s="5">
        <v>0.27741457064904701</v>
      </c>
      <c r="J78" s="6" t="s">
        <v>27</v>
      </c>
      <c r="K78" s="6" t="s">
        <v>27</v>
      </c>
      <c r="L78" s="5">
        <v>-0.18254748936522</v>
      </c>
      <c r="M78" s="5">
        <v>0.22992987149282901</v>
      </c>
      <c r="N78" s="5">
        <v>-4.1381620213831704E-6</v>
      </c>
      <c r="O78" s="5">
        <v>-1.8918607967817101E-2</v>
      </c>
      <c r="P78" s="5">
        <v>0.28498402378410498</v>
      </c>
      <c r="Q78" s="5">
        <v>6.4344697215279494E-5</v>
      </c>
      <c r="R78" s="5">
        <v>-4.0881255890421499E-3</v>
      </c>
      <c r="S78" s="5">
        <v>0.42412819922936001</v>
      </c>
    </row>
    <row r="79" spans="1:19">
      <c r="A79" s="4">
        <v>92</v>
      </c>
      <c r="B79" s="5">
        <v>-0.135745378854566</v>
      </c>
      <c r="C79" s="5">
        <v>0.18367393625939901</v>
      </c>
      <c r="D79" s="5">
        <v>-0.17527961074655499</v>
      </c>
      <c r="E79" s="5">
        <v>0.23461217914836799</v>
      </c>
      <c r="F79" s="5">
        <v>-0.15539394083803201</v>
      </c>
      <c r="G79" s="5">
        <v>0.119533968165122</v>
      </c>
      <c r="H79" s="5">
        <v>-0.16750404928047599</v>
      </c>
      <c r="I79" s="5">
        <v>0.28776647255651699</v>
      </c>
      <c r="J79" s="6" t="s">
        <v>27</v>
      </c>
      <c r="K79" s="6" t="s">
        <v>27</v>
      </c>
      <c r="L79" s="5">
        <v>-0.19051323436631401</v>
      </c>
      <c r="M79" s="5">
        <v>0.23877461222040999</v>
      </c>
      <c r="N79" s="5">
        <v>-4.0197209402181897E-6</v>
      </c>
      <c r="O79" s="5">
        <v>-1.9468016485122901E-2</v>
      </c>
      <c r="P79" s="5">
        <v>0.293391394739758</v>
      </c>
      <c r="Q79" s="5">
        <v>6.6235698249150806E-5</v>
      </c>
      <c r="R79" s="5">
        <v>-4.2636881133949504E-3</v>
      </c>
      <c r="S79" s="5">
        <v>0.44486925180037701</v>
      </c>
    </row>
    <row r="80" spans="1:19">
      <c r="A80" s="4">
        <v>93</v>
      </c>
      <c r="B80" s="5">
        <v>-0.140879744535614</v>
      </c>
      <c r="C80" s="5">
        <v>0.189667309395054</v>
      </c>
      <c r="D80" s="5">
        <v>-0.18210557929287</v>
      </c>
      <c r="E80" s="5">
        <v>0.242885410783616</v>
      </c>
      <c r="F80" s="5">
        <v>-0.16277739436382399</v>
      </c>
      <c r="G80" s="5">
        <v>0.12314029897961699</v>
      </c>
      <c r="H80" s="5">
        <v>-0.17385571594922</v>
      </c>
      <c r="I80" s="5">
        <v>0.29802150460710097</v>
      </c>
      <c r="J80" s="10" t="s">
        <v>27</v>
      </c>
      <c r="K80" s="10" t="s">
        <v>27</v>
      </c>
      <c r="L80" s="11">
        <v>-0.198415971190224</v>
      </c>
      <c r="M80" s="11">
        <v>0.24754064516243099</v>
      </c>
      <c r="N80" s="5">
        <v>-3.90248318016262E-6</v>
      </c>
      <c r="O80" s="5">
        <v>-2.00113491253728E-2</v>
      </c>
      <c r="P80" s="5">
        <v>0.30170765100239899</v>
      </c>
      <c r="Q80" s="5">
        <v>6.8106320600946901E-5</v>
      </c>
      <c r="R80" s="5">
        <v>-4.4374563920838196E-3</v>
      </c>
      <c r="S80" s="5">
        <v>0.46543318563674502</v>
      </c>
    </row>
    <row r="81" spans="1:19">
      <c r="A81" s="4">
        <v>94</v>
      </c>
      <c r="B81" s="5">
        <v>-0.145967462390026</v>
      </c>
      <c r="C81" s="5">
        <v>0.19559983719982499</v>
      </c>
      <c r="D81" s="6" t="s">
        <v>27</v>
      </c>
      <c r="E81" s="6" t="s">
        <v>27</v>
      </c>
      <c r="F81" s="5">
        <v>-0.170107001216145</v>
      </c>
      <c r="G81" s="5">
        <v>0.126709094501262</v>
      </c>
      <c r="H81" s="6" t="s">
        <v>27</v>
      </c>
      <c r="I81" s="6" t="s">
        <v>27</v>
      </c>
      <c r="J81" s="6" t="s">
        <v>27</v>
      </c>
      <c r="K81" s="6" t="s">
        <v>27</v>
      </c>
      <c r="L81" s="6" t="s">
        <v>27</v>
      </c>
      <c r="M81" s="6" t="s">
        <v>27</v>
      </c>
      <c r="N81" s="5">
        <v>-3.78643876819407E-6</v>
      </c>
      <c r="O81" s="5">
        <v>-2.0548753509776502E-2</v>
      </c>
      <c r="P81" s="5">
        <v>0.30993473570990998</v>
      </c>
      <c r="Q81" s="6" t="s">
        <v>27</v>
      </c>
      <c r="R81" s="6" t="s">
        <v>27</v>
      </c>
      <c r="S81" s="6" t="s">
        <v>27</v>
      </c>
    </row>
    <row r="82" spans="1:19" ht="15.75" thickBot="1">
      <c r="A82" s="7">
        <v>95</v>
      </c>
      <c r="B82" s="8">
        <v>-0.15100745103159799</v>
      </c>
      <c r="C82" s="8">
        <v>0.20147190167568299</v>
      </c>
      <c r="D82" s="9" t="s">
        <v>27</v>
      </c>
      <c r="E82" s="9" t="s">
        <v>27</v>
      </c>
      <c r="F82" s="8">
        <v>-0.17737764061618599</v>
      </c>
      <c r="G82" s="8">
        <v>0.130240870035224</v>
      </c>
      <c r="H82" s="9" t="s">
        <v>27</v>
      </c>
      <c r="I82" s="9" t="s">
        <v>27</v>
      </c>
      <c r="J82" s="9" t="s">
        <v>27</v>
      </c>
      <c r="K82" s="9" t="s">
        <v>27</v>
      </c>
      <c r="L82" s="9" t="s">
        <v>27</v>
      </c>
      <c r="M82" s="9" t="s">
        <v>27</v>
      </c>
      <c r="N82" s="8">
        <v>-3.6715775596496401E-6</v>
      </c>
      <c r="O82" s="8">
        <v>-2.10803720317102E-2</v>
      </c>
      <c r="P82" s="8">
        <v>0.31807453052139401</v>
      </c>
      <c r="Q82" s="9" t="s">
        <v>27</v>
      </c>
      <c r="R82" s="9" t="s">
        <v>27</v>
      </c>
      <c r="S82" s="9" t="s">
        <v>27</v>
      </c>
    </row>
  </sheetData>
  <sheetProtection password="CC33" sheet="1" objects="1" scenarios="1"/>
  <mergeCells count="12">
    <mergeCell ref="A1:E1"/>
    <mergeCell ref="B2:C2"/>
    <mergeCell ref="D2:E2"/>
    <mergeCell ref="F1:I1"/>
    <mergeCell ref="F2:G2"/>
    <mergeCell ref="H2:I2"/>
    <mergeCell ref="J1:M1"/>
    <mergeCell ref="J2:K2"/>
    <mergeCell ref="L2:M2"/>
    <mergeCell ref="N1:S1"/>
    <mergeCell ref="N2:P2"/>
    <mergeCell ref="Q2:S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基準値</vt:lpstr>
      <vt:lpstr>男性</vt:lpstr>
      <vt:lpstr>女性</vt:lpstr>
      <vt:lpstr>spline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2014-06-22T06:24:19Z</cp:lastPrinted>
  <dcterms:created xsi:type="dcterms:W3CDTF">2014-06-02T13:23:10Z</dcterms:created>
  <dcterms:modified xsi:type="dcterms:W3CDTF">2014-06-22T06:24:24Z</dcterms:modified>
</cp:coreProperties>
</file>