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af5a8a09010f535/ドキュメント/desktop 2022/3. 医局業務/50. 肺拡散能予測式プロジェクト_2022/20241001_花岡教授へ/"/>
    </mc:Choice>
  </mc:AlternateContent>
  <xr:revisionPtr revIDLastSave="10" documentId="8_{37F8D9EE-9F48-49BC-8385-2EF772A163EE}" xr6:coauthVersionLast="47" xr6:coauthVersionMax="47" xr10:uidLastSave="{A4F778E0-0F23-4791-B7B4-E2DB507EC654}"/>
  <bookViews>
    <workbookView xWindow="-120" yWindow="-120" windowWidth="29040" windowHeight="15720" xr2:uid="{00000000-000D-0000-FFFF-FFFF00000000}"/>
  </bookViews>
  <sheets>
    <sheet name="基準値" sheetId="1" r:id="rId1"/>
    <sheet name="spl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 a="1"/>
  <c r="F55" i="1" s="1"/>
  <c r="D55" i="1" a="1"/>
  <c r="D55" i="1" s="1"/>
  <c r="B55" i="1" a="1"/>
  <c r="B55" i="1" s="1"/>
  <c r="B86" i="2"/>
  <c r="F63" i="1" l="1"/>
  <c r="E63" i="1"/>
  <c r="D63" i="1"/>
  <c r="C63" i="1"/>
  <c r="B63" i="1"/>
  <c r="A63" i="1"/>
  <c r="D46" i="1" a="1"/>
  <c r="D46" i="1" s="1"/>
  <c r="F54" i="1" s="1" a="1"/>
  <c r="F54" i="1" s="1"/>
  <c r="D45" i="1" a="1"/>
  <c r="D45" i="1" s="1"/>
  <c r="F50" i="1" s="1" a="1"/>
  <c r="F50" i="1" s="1"/>
  <c r="F51" i="1" s="1"/>
  <c r="H6" i="1" s="1"/>
  <c r="R63" i="1" s="1"/>
  <c r="C46" i="1" a="1"/>
  <c r="C46" i="1" s="1"/>
  <c r="D54" i="1" s="1" a="1"/>
  <c r="D54" i="1" s="1"/>
  <c r="C45" i="1" a="1"/>
  <c r="C45" i="1" s="1"/>
  <c r="D50" i="1" s="1" a="1"/>
  <c r="D50" i="1" s="1"/>
  <c r="B45" i="1" a="1"/>
  <c r="B45" i="1" s="1"/>
  <c r="F59" i="1" l="1"/>
  <c r="H9" i="1" s="1"/>
  <c r="U63" i="1" s="1"/>
  <c r="H5" i="1"/>
  <c r="Q63" i="1" s="1"/>
  <c r="B46" i="1" l="1" a="1"/>
  <c r="B46" i="1" s="1"/>
  <c r="B54" i="1" s="1" a="1"/>
  <c r="B54" i="1" s="1"/>
  <c r="F52" i="1"/>
  <c r="H8" i="1" s="1"/>
  <c r="T63" i="1" s="1"/>
  <c r="F53" i="1"/>
  <c r="H7" i="1" s="1"/>
  <c r="S63" i="1" s="1"/>
  <c r="B50" i="1" l="1" a="1"/>
  <c r="B50" i="1" s="1"/>
  <c r="B59" i="1" l="1"/>
  <c r="D51" i="1"/>
  <c r="E14" i="1" s="1"/>
  <c r="M63" i="1" s="1"/>
  <c r="D59" i="1"/>
  <c r="E17" i="1" s="1"/>
  <c r="P63" i="1" s="1"/>
  <c r="E13" i="1"/>
  <c r="L63" i="1" s="1"/>
  <c r="D52" i="1"/>
  <c r="E16" i="1" s="1"/>
  <c r="O63" i="1" s="1"/>
  <c r="D53" i="1"/>
  <c r="E15" i="1" s="1"/>
  <c r="N63" i="1" s="1"/>
  <c r="B51" i="1"/>
  <c r="E6" i="1" s="1"/>
  <c r="H63" i="1" s="1"/>
  <c r="E5" i="1"/>
  <c r="G63" i="1" s="1"/>
  <c r="B53" i="1"/>
  <c r="E7" i="1" s="1"/>
  <c r="I63" i="1" s="1"/>
  <c r="B52" i="1"/>
  <c r="E8" i="1" s="1"/>
  <c r="J63" i="1" s="1"/>
  <c r="E9" i="1" l="1"/>
  <c r="K6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<sst xmlns="http://schemas.openxmlformats.org/spreadsheetml/2006/main" count="135" uniqueCount="98">
  <si>
    <t>(ml/min/mmHg)</t>
  </si>
  <si>
    <t>(ml/min/mmHg)</t>
    <phoneticPr fontId="3"/>
  </si>
  <si>
    <t>(ml/min/mmHg/L)</t>
    <phoneticPr fontId="3"/>
  </si>
  <si>
    <t>(L)</t>
    <phoneticPr fontId="3"/>
  </si>
  <si>
    <t>％</t>
    <phoneticPr fontId="3"/>
  </si>
  <si>
    <t>Z-score</t>
    <phoneticPr fontId="3"/>
  </si>
  <si>
    <t>(ml/min/mmHg/L)</t>
  </si>
  <si>
    <r>
      <rPr>
        <b/>
        <sz val="14"/>
        <color theme="1"/>
        <rFont val="ＭＳ Ｐゴシック"/>
        <family val="3"/>
        <charset val="128"/>
      </rPr>
      <t>男性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Arial"/>
        <family val="2"/>
      </rPr>
      <t>DLCO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KCO</t>
    </r>
    <r>
      <rPr>
        <sz val="14"/>
        <color theme="1"/>
        <rFont val="ＭＳ Ｐゴシック"/>
        <family val="2"/>
        <charset val="128"/>
      </rPr>
      <t>（</t>
    </r>
    <r>
      <rPr>
        <sz val="14"/>
        <color theme="1"/>
        <rFont val="Arial"/>
        <family val="2"/>
      </rPr>
      <t>DLCO/VA)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VA: 16-85yrs</t>
    </r>
    <r>
      <rPr>
        <sz val="14"/>
        <color theme="1"/>
        <rFont val="ＭＳ Ｐゴシック"/>
        <family val="3"/>
        <charset val="128"/>
      </rPr>
      <t>）</t>
    </r>
    <rPh sb="0" eb="2">
      <t>ダンセイ</t>
    </rPh>
    <phoneticPr fontId="4"/>
  </si>
  <si>
    <r>
      <rPr>
        <b/>
        <sz val="14"/>
        <color theme="1"/>
        <rFont val="ＭＳ Ｐゴシック"/>
        <family val="3"/>
        <charset val="128"/>
      </rPr>
      <t>予測式</t>
    </r>
    <r>
      <rPr>
        <sz val="14"/>
        <color theme="1"/>
        <rFont val="Arial"/>
        <family val="2"/>
      </rPr>
      <t>(h</t>
    </r>
    <r>
      <rPr>
        <sz val="14"/>
        <color theme="1"/>
        <rFont val="ＭＳ Ｐゴシック"/>
        <family val="3"/>
        <charset val="128"/>
      </rPr>
      <t>：身長</t>
    </r>
    <r>
      <rPr>
        <sz val="14"/>
        <color theme="1"/>
        <rFont val="Arial"/>
        <family val="2"/>
      </rPr>
      <t>cm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a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yrs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m-s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(a)</t>
    </r>
    <r>
      <rPr>
        <sz val="14"/>
        <color theme="1"/>
        <rFont val="ＭＳ Ｐゴシック"/>
        <family val="3"/>
        <charset val="128"/>
      </rPr>
      <t>毎の</t>
    </r>
    <r>
      <rPr>
        <sz val="14"/>
        <color theme="1"/>
        <rFont val="Arial"/>
        <family val="2"/>
      </rPr>
      <t>Mspline</t>
    </r>
    <r>
      <rPr>
        <sz val="14"/>
        <color theme="1"/>
        <rFont val="ＭＳ Ｐゴシック"/>
        <family val="3"/>
        <charset val="128"/>
      </rPr>
      <t>）</t>
    </r>
    <rPh sb="0" eb="3">
      <t>ヨソクシキ</t>
    </rPh>
    <rPh sb="6" eb="8">
      <t>シンチョウ</t>
    </rPh>
    <rPh sb="13" eb="15">
      <t>ネンレイ</t>
    </rPh>
    <rPh sb="23" eb="25">
      <t>ネンレイ</t>
    </rPh>
    <rPh sb="28" eb="29">
      <t>ゴト</t>
    </rPh>
    <phoneticPr fontId="4"/>
  </si>
  <si>
    <t>DLCO</t>
    <phoneticPr fontId="4"/>
  </si>
  <si>
    <r>
      <t>KCO</t>
    </r>
    <r>
      <rPr>
        <sz val="14"/>
        <color theme="1"/>
        <rFont val="ＭＳ Ｐゴシック"/>
        <family val="2"/>
        <charset val="128"/>
      </rPr>
      <t>（</t>
    </r>
    <r>
      <rPr>
        <sz val="14"/>
        <color theme="1"/>
        <rFont val="Arial"/>
        <family val="2"/>
      </rPr>
      <t>DLCO/VA</t>
    </r>
    <r>
      <rPr>
        <sz val="14"/>
        <color theme="1"/>
        <rFont val="ＭＳ Ｐゴシック"/>
        <family val="2"/>
        <charset val="128"/>
      </rPr>
      <t>）</t>
    </r>
    <phoneticPr fontId="4"/>
  </si>
  <si>
    <t>VA</t>
    <phoneticPr fontId="4"/>
  </si>
  <si>
    <t>exp (-3.34176 +1.49420 x ln(h) - 0.28185 x ln(a) + m-s)</t>
    <phoneticPr fontId="12"/>
  </si>
  <si>
    <t>exp (5.02745 - 0.44622 x ln(h) - 0.26333 x ln(a) + m-s)</t>
    <phoneticPr fontId="12"/>
  </si>
  <si>
    <t>exp (-8.3022 + 1.9321 x ln(h) - 0.0202 x ln(a) + m-s)</t>
    <phoneticPr fontId="12"/>
  </si>
  <si>
    <r>
      <t>LLN(5th centile) (M</t>
    </r>
    <r>
      <rPr>
        <sz val="14"/>
        <color theme="1"/>
        <rFont val="ＭＳ Ｐゴシック"/>
        <family val="3"/>
        <charset val="128"/>
      </rPr>
      <t>：予測値、</t>
    </r>
    <r>
      <rPr>
        <sz val="14"/>
        <color theme="1"/>
        <rFont val="Arial"/>
        <family val="2"/>
      </rPr>
      <t>a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yrs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s-s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(a)</t>
    </r>
    <r>
      <rPr>
        <sz val="14"/>
        <color theme="1"/>
        <rFont val="ＭＳ Ｐゴシック"/>
        <family val="3"/>
        <charset val="128"/>
      </rPr>
      <t>毎の</t>
    </r>
    <r>
      <rPr>
        <sz val="14"/>
        <color theme="1"/>
        <rFont val="Arial"/>
        <family val="2"/>
      </rPr>
      <t>Sspline</t>
    </r>
    <r>
      <rPr>
        <sz val="14"/>
        <color theme="1"/>
        <rFont val="ＭＳ Ｐゴシック"/>
        <family val="3"/>
        <charset val="128"/>
      </rPr>
      <t>）</t>
    </r>
    <rPh sb="20" eb="23">
      <t>ヨソクチ</t>
    </rPh>
    <rPh sb="26" eb="28">
      <t>ネンレイ</t>
    </rPh>
    <rPh sb="36" eb="38">
      <t>ネンレイ</t>
    </rPh>
    <rPh sb="41" eb="42">
      <t>ゴト</t>
    </rPh>
    <phoneticPr fontId="4"/>
  </si>
  <si>
    <t>exp (ln(M) + ln(1 - 1.645 x(-2)x exp (-1.84083 - 0.09129 x ln(a) + s-s)/(-2))</t>
    <phoneticPr fontId="4"/>
  </si>
  <si>
    <t>exp (ln(M) + ln(1 - 1.645 x0.05x exp (-1.63305 - 0.0822 x ln(a) + s-s)/0.05)</t>
    <phoneticPr fontId="4"/>
  </si>
  <si>
    <t>exp (ln(M) + ln(1 - 1.645 x0.5x exp (-2.44595 + 0.09103 x ln(a) + s-s)/0.5)</t>
    <phoneticPr fontId="4"/>
  </si>
  <si>
    <r>
      <rPr>
        <b/>
        <sz val="14"/>
        <color theme="1"/>
        <rFont val="ＭＳ Ｐゴシック"/>
        <family val="3"/>
        <charset val="128"/>
      </rPr>
      <t>女性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Arial"/>
        <family val="2"/>
      </rPr>
      <t>DLCO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KCO</t>
    </r>
    <r>
      <rPr>
        <sz val="14"/>
        <color theme="1"/>
        <rFont val="ＭＳ Ｐゴシック"/>
        <family val="2"/>
        <charset val="128"/>
      </rPr>
      <t>（</t>
    </r>
    <r>
      <rPr>
        <sz val="14"/>
        <color theme="1"/>
        <rFont val="Arial"/>
        <family val="2"/>
      </rPr>
      <t>DLCO/VA)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VA: 16-85yrs</t>
    </r>
    <r>
      <rPr>
        <sz val="14"/>
        <color theme="1"/>
        <rFont val="ＭＳ Ｐゴシック"/>
        <family val="3"/>
        <charset val="128"/>
      </rPr>
      <t>）</t>
    </r>
    <rPh sb="0" eb="2">
      <t>ジョセイ</t>
    </rPh>
    <phoneticPr fontId="4"/>
  </si>
  <si>
    <t>exp (-3.39528 +1.39955 x ln(h) - 0.17617 x ln(a) + m-s)</t>
    <phoneticPr fontId="12"/>
  </si>
  <si>
    <t>exp (6.23306 - 0.73118 x ln(h) - 0.20201 x ln(a) + m-s)</t>
    <phoneticPr fontId="12"/>
  </si>
  <si>
    <t>exp (-10.6568 + 2.3281 x ln(h) + 0.0354 x ln(a) + m-s)</t>
    <phoneticPr fontId="12"/>
  </si>
  <si>
    <t>exp (ln(M) + ln(1 - 1.645 x(-2.3)x exp (-2.29751 + 0.01952 x ln(a) + s-s)/(-2.3))</t>
    <phoneticPr fontId="4"/>
  </si>
  <si>
    <t>exp (ln(M) + ln(1 - 1.645 x0.0001x exp (-2.42627 + 0.10083 x ln(a) + s-s)/0.0001)</t>
    <phoneticPr fontId="4"/>
  </si>
  <si>
    <t>exp (ln(M) + ln(1 - 1.645 x(-1)x exp (-2.01132 - 0.02997 x ln(a) + s-s)/(-1))</t>
    <phoneticPr fontId="4"/>
  </si>
  <si>
    <r>
      <rPr>
        <sz val="14"/>
        <color theme="1"/>
        <rFont val="Yu Gothic"/>
        <family val="2"/>
      </rPr>
      <t>年齢毎の</t>
    </r>
    <r>
      <rPr>
        <sz val="14"/>
        <color theme="1"/>
        <rFont val="Arial"/>
        <family val="2"/>
      </rPr>
      <t>M-spline</t>
    </r>
    <r>
      <rPr>
        <sz val="14"/>
        <color theme="1"/>
        <rFont val="Yu Gothic"/>
        <family val="2"/>
      </rPr>
      <t>、</t>
    </r>
    <r>
      <rPr>
        <sz val="14"/>
        <color theme="1"/>
        <rFont val="Arial"/>
        <family val="2"/>
      </rPr>
      <t>S-spline</t>
    </r>
    <r>
      <rPr>
        <sz val="14"/>
        <color theme="1"/>
        <rFont val="Yu Gothic"/>
        <family val="2"/>
      </rPr>
      <t>は別シート参照</t>
    </r>
    <rPh sb="0" eb="2">
      <t>ネンレイ</t>
    </rPh>
    <rPh sb="2" eb="3">
      <t>ゴト</t>
    </rPh>
    <rPh sb="22" eb="23">
      <t>ベツ</t>
    </rPh>
    <rPh sb="26" eb="28">
      <t>サンショウ</t>
    </rPh>
    <phoneticPr fontId="3"/>
  </si>
  <si>
    <t>Males</t>
  </si>
  <si>
    <t>Females</t>
  </si>
  <si>
    <t>M-spline</t>
    <phoneticPr fontId="12"/>
  </si>
  <si>
    <t>S-spline</t>
    <phoneticPr fontId="12"/>
  </si>
  <si>
    <t>KCO(DLCO/VA)</t>
    <phoneticPr fontId="4"/>
  </si>
  <si>
    <t>DLCO index</t>
  </si>
  <si>
    <t>DLCO</t>
  </si>
  <si>
    <t>KCO (DLCO/VA)</t>
  </si>
  <si>
    <t>VA</t>
  </si>
  <si>
    <t>(L)</t>
  </si>
  <si>
    <t>Predicted value</t>
  </si>
  <si>
    <t>Percent predicted (%)</t>
  </si>
  <si>
    <t>LLN</t>
  </si>
  <si>
    <t>ULN</t>
  </si>
  <si>
    <t>Sigma</t>
  </si>
  <si>
    <t>L</t>
  </si>
  <si>
    <t>年齢(a)毎のMspline→</t>
    <rPh sb="0" eb="2">
      <t>ネンレイ</t>
    </rPh>
    <rPh sb="5" eb="6">
      <t>ゴト</t>
    </rPh>
    <phoneticPr fontId="3"/>
  </si>
  <si>
    <t>年齢(a)毎のSspline→</t>
    <rPh sb="0" eb="2">
      <t>ネンレイ</t>
    </rPh>
    <rPh sb="5" eb="6">
      <t>ゴト</t>
    </rPh>
    <phoneticPr fontId="3"/>
  </si>
  <si>
    <t>age</t>
    <phoneticPr fontId="3"/>
  </si>
  <si>
    <t>age</t>
    <phoneticPr fontId="3"/>
  </si>
  <si>
    <t>DLCO</t>
    <phoneticPr fontId="3"/>
  </si>
  <si>
    <t>DLCO/VA</t>
    <phoneticPr fontId="3"/>
  </si>
  <si>
    <t>VA</t>
    <phoneticPr fontId="3"/>
  </si>
  <si>
    <t>KCO</t>
  </si>
  <si>
    <t>z-score</t>
  </si>
  <si>
    <t>※以下のセル内への入力、数式変更はご遠慮ください</t>
    <rPh sb="1" eb="3">
      <t>イカ</t>
    </rPh>
    <rPh sb="6" eb="7">
      <t>ナイ</t>
    </rPh>
    <rPh sb="9" eb="11">
      <t>ニュウリョク</t>
    </rPh>
    <rPh sb="12" eb="14">
      <t>スウシキ</t>
    </rPh>
    <rPh sb="14" eb="16">
      <t>ヘンコウ</t>
    </rPh>
    <rPh sb="18" eb="20">
      <t>エンリョ</t>
    </rPh>
    <phoneticPr fontId="3"/>
  </si>
  <si>
    <r>
      <rPr>
        <sz val="14"/>
        <color theme="8"/>
        <rFont val="メイリオ"/>
        <family val="3"/>
        <charset val="128"/>
      </rPr>
      <t>性別（</t>
    </r>
    <r>
      <rPr>
        <sz val="14"/>
        <color theme="8"/>
        <rFont val="Helvetica"/>
        <family val="2"/>
      </rPr>
      <t>1:</t>
    </r>
    <r>
      <rPr>
        <sz val="14"/>
        <color theme="8"/>
        <rFont val="メイリオ"/>
        <family val="3"/>
        <charset val="128"/>
      </rPr>
      <t>男、</t>
    </r>
    <r>
      <rPr>
        <sz val="14"/>
        <color theme="8"/>
        <rFont val="Helvetica"/>
        <family val="2"/>
      </rPr>
      <t>2:</t>
    </r>
    <r>
      <rPr>
        <sz val="14"/>
        <color theme="8"/>
        <rFont val="メイリオ"/>
        <family val="3"/>
        <charset val="128"/>
      </rPr>
      <t>女）→</t>
    </r>
    <rPh sb="0" eb="2">
      <t>セイベツ</t>
    </rPh>
    <rPh sb="5" eb="6">
      <t>オトコ</t>
    </rPh>
    <rPh sb="9" eb="10">
      <t>オンナ</t>
    </rPh>
    <phoneticPr fontId="4"/>
  </si>
  <si>
    <r>
      <rPr>
        <sz val="14"/>
        <color theme="8"/>
        <rFont val="メイリオ"/>
        <family val="3"/>
        <charset val="128"/>
      </rPr>
      <t>年齢（歳）→</t>
    </r>
    <rPh sb="0" eb="2">
      <t>ネンレイ</t>
    </rPh>
    <rPh sb="3" eb="4">
      <t>サイ</t>
    </rPh>
    <phoneticPr fontId="4"/>
  </si>
  <si>
    <r>
      <rPr>
        <sz val="14"/>
        <color theme="8"/>
        <rFont val="メイリオ"/>
        <family val="3"/>
        <charset val="128"/>
      </rPr>
      <t>身長（</t>
    </r>
    <r>
      <rPr>
        <sz val="14"/>
        <color theme="8"/>
        <rFont val="Helvetica"/>
        <family val="2"/>
      </rPr>
      <t>cm</t>
    </r>
    <r>
      <rPr>
        <sz val="14"/>
        <color theme="8"/>
        <rFont val="メイリオ"/>
        <family val="3"/>
        <charset val="128"/>
      </rPr>
      <t>）→</t>
    </r>
    <rPh sb="0" eb="2">
      <t>シンチョウ</t>
    </rPh>
    <phoneticPr fontId="4"/>
  </si>
  <si>
    <r>
      <rPr>
        <sz val="14"/>
        <color theme="8"/>
        <rFont val="メイリオ"/>
        <family val="3"/>
        <charset val="128"/>
      </rPr>
      <t>測定値</t>
    </r>
    <rPh sb="0" eb="3">
      <t>ソクテイチ</t>
    </rPh>
    <phoneticPr fontId="4"/>
  </si>
  <si>
    <r>
      <rPr>
        <b/>
        <sz val="14"/>
        <color rgb="FFFF0000"/>
        <rFont val="Yu Gothic"/>
        <family val="3"/>
        <charset val="128"/>
      </rPr>
      <t>基準値</t>
    </r>
    <rPh sb="0" eb="3">
      <t>キジュンチ</t>
    </rPh>
    <phoneticPr fontId="3"/>
  </si>
  <si>
    <r>
      <rPr>
        <b/>
        <sz val="14"/>
        <color rgb="FFFF0000"/>
        <rFont val="Yu Gothic"/>
        <family val="3"/>
        <charset val="128"/>
      </rPr>
      <t>％</t>
    </r>
    <phoneticPr fontId="3"/>
  </si>
  <si>
    <r>
      <rPr>
        <b/>
        <sz val="14"/>
        <color rgb="FFFF0000"/>
        <rFont val="Yu Gothic"/>
        <family val="3"/>
        <charset val="128"/>
      </rPr>
      <t>正常下限値（</t>
    </r>
    <r>
      <rPr>
        <b/>
        <sz val="14"/>
        <color rgb="FFFF0000"/>
        <rFont val="Helvetica"/>
        <family val="2"/>
      </rPr>
      <t>LLN)</t>
    </r>
    <rPh sb="0" eb="2">
      <t>セイジョウ</t>
    </rPh>
    <rPh sb="2" eb="5">
      <t>カゲンチ</t>
    </rPh>
    <phoneticPr fontId="3"/>
  </si>
  <si>
    <r>
      <rPr>
        <b/>
        <sz val="14"/>
        <color rgb="FFFF0000"/>
        <rFont val="Yu Gothic"/>
        <family val="2"/>
      </rPr>
      <t>基準値</t>
    </r>
    <rPh sb="0" eb="3">
      <t>キジュンチ</t>
    </rPh>
    <phoneticPr fontId="3"/>
  </si>
  <si>
    <r>
      <rPr>
        <b/>
        <sz val="14"/>
        <color rgb="FFFF0000"/>
        <rFont val="Yu Gothic"/>
        <family val="2"/>
      </rPr>
      <t>正常下限値（</t>
    </r>
    <r>
      <rPr>
        <b/>
        <sz val="14"/>
        <color rgb="FFFF0000"/>
        <rFont val="Helvetica"/>
        <family val="2"/>
      </rPr>
      <t>LLN)</t>
    </r>
    <rPh sb="0" eb="2">
      <t>セイジョウ</t>
    </rPh>
    <rPh sb="2" eb="5">
      <t>カゲンチ</t>
    </rPh>
    <phoneticPr fontId="3"/>
  </si>
  <si>
    <r>
      <t>D</t>
    </r>
    <r>
      <rPr>
        <b/>
        <vertAlign val="subscript"/>
        <sz val="14"/>
        <color rgb="FFFF0000"/>
        <rFont val="Helvetica"/>
        <family val="2"/>
      </rPr>
      <t>LCO</t>
    </r>
    <phoneticPr fontId="3"/>
  </si>
  <si>
    <r>
      <t>K</t>
    </r>
    <r>
      <rPr>
        <b/>
        <vertAlign val="subscript"/>
        <sz val="14"/>
        <color rgb="FFFF0000"/>
        <rFont val="Helvetica"/>
        <family val="2"/>
      </rPr>
      <t>CO</t>
    </r>
    <r>
      <rPr>
        <b/>
        <sz val="14"/>
        <color rgb="FFFF0000"/>
        <rFont val="Helvetica"/>
        <family val="2"/>
      </rPr>
      <t>(D</t>
    </r>
    <r>
      <rPr>
        <b/>
        <vertAlign val="subscript"/>
        <sz val="14"/>
        <color rgb="FFFF0000"/>
        <rFont val="Helvetica"/>
        <family val="2"/>
      </rPr>
      <t>LCO</t>
    </r>
    <r>
      <rPr>
        <b/>
        <sz val="14"/>
        <color rgb="FFFF0000"/>
        <rFont val="Helvetica"/>
        <family val="2"/>
      </rPr>
      <t>/V</t>
    </r>
    <r>
      <rPr>
        <b/>
        <vertAlign val="subscript"/>
        <sz val="14"/>
        <color rgb="FFFF0000"/>
        <rFont val="Helvetica"/>
        <family val="2"/>
      </rPr>
      <t>A</t>
    </r>
    <r>
      <rPr>
        <b/>
        <sz val="14"/>
        <color rgb="FFFF0000"/>
        <rFont val="Helvetica"/>
        <family val="2"/>
      </rPr>
      <t>)</t>
    </r>
    <phoneticPr fontId="3"/>
  </si>
  <si>
    <r>
      <t>V</t>
    </r>
    <r>
      <rPr>
        <b/>
        <vertAlign val="subscript"/>
        <sz val="14"/>
        <color rgb="FFFF0000"/>
        <rFont val="Helvetica"/>
        <family val="2"/>
      </rPr>
      <t>A</t>
    </r>
    <phoneticPr fontId="3"/>
  </si>
  <si>
    <r>
      <t>D</t>
    </r>
    <r>
      <rPr>
        <vertAlign val="subscript"/>
        <sz val="14"/>
        <color theme="8"/>
        <rFont val="Helvetica"/>
        <family val="2"/>
      </rPr>
      <t>LCO</t>
    </r>
    <r>
      <rPr>
        <sz val="14"/>
        <color theme="8"/>
        <rFont val="Helvetica"/>
        <family val="2"/>
      </rPr>
      <t xml:space="preserve"> </t>
    </r>
    <r>
      <rPr>
        <sz val="14"/>
        <color theme="8"/>
        <rFont val="ＭＳ Ｐゴシック"/>
        <family val="3"/>
        <charset val="128"/>
      </rPr>
      <t>→</t>
    </r>
    <phoneticPr fontId="4"/>
  </si>
  <si>
    <r>
      <t>K</t>
    </r>
    <r>
      <rPr>
        <vertAlign val="subscript"/>
        <sz val="14"/>
        <color theme="8"/>
        <rFont val="Helvetica"/>
        <family val="2"/>
      </rPr>
      <t>CO</t>
    </r>
    <r>
      <rPr>
        <sz val="14"/>
        <color theme="8"/>
        <rFont val="Helvetica"/>
        <family val="2"/>
      </rPr>
      <t>(D</t>
    </r>
    <r>
      <rPr>
        <vertAlign val="subscript"/>
        <sz val="14"/>
        <color theme="8"/>
        <rFont val="Helvetica"/>
        <family val="2"/>
      </rPr>
      <t>LCO</t>
    </r>
    <r>
      <rPr>
        <sz val="14"/>
        <color theme="8"/>
        <rFont val="Helvetica"/>
        <family val="2"/>
      </rPr>
      <t>/V</t>
    </r>
    <r>
      <rPr>
        <vertAlign val="subscript"/>
        <sz val="14"/>
        <color theme="8"/>
        <rFont val="Helvetica"/>
        <family val="2"/>
      </rPr>
      <t>A</t>
    </r>
    <r>
      <rPr>
        <sz val="14"/>
        <color theme="8"/>
        <rFont val="Helvetica"/>
        <family val="2"/>
      </rPr>
      <t>)</t>
    </r>
    <r>
      <rPr>
        <sz val="14"/>
        <color theme="8"/>
        <rFont val="Segoe UI"/>
        <family val="2"/>
      </rPr>
      <t>→</t>
    </r>
    <phoneticPr fontId="3"/>
  </si>
  <si>
    <r>
      <t>V</t>
    </r>
    <r>
      <rPr>
        <vertAlign val="subscript"/>
        <sz val="14"/>
        <color theme="8"/>
        <rFont val="Helvetica"/>
        <family val="2"/>
      </rPr>
      <t>A</t>
    </r>
    <r>
      <rPr>
        <sz val="14"/>
        <color theme="8"/>
        <rFont val="Segoe UI"/>
        <family val="2"/>
      </rPr>
      <t>→</t>
    </r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</si>
  <si>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</si>
  <si>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</si>
  <si>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</si>
  <si>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DLCO（測定値）</t>
    <rPh sb="5" eb="8">
      <t>ソクテイチ</t>
    </rPh>
    <phoneticPr fontId="3"/>
  </si>
  <si>
    <t>KCO（測定値）</t>
    <rPh sb="4" eb="7">
      <t>ソクテイチ</t>
    </rPh>
    <phoneticPr fontId="3"/>
  </si>
  <si>
    <t>VA（測定値）</t>
    <rPh sb="3" eb="6">
      <t>ソクテイチ</t>
    </rPh>
    <phoneticPr fontId="3"/>
  </si>
  <si>
    <t>DLCO（基準値）</t>
    <rPh sb="5" eb="8">
      <t>キジュンチ</t>
    </rPh>
    <phoneticPr fontId="3"/>
  </si>
  <si>
    <t>DLCO（％）</t>
    <phoneticPr fontId="3"/>
  </si>
  <si>
    <t>DLCO（正常下限値）</t>
    <rPh sb="5" eb="10">
      <t>セイジョウカゲンチ</t>
    </rPh>
    <phoneticPr fontId="3"/>
  </si>
  <si>
    <t>DLCO（z-score)</t>
    <phoneticPr fontId="3"/>
  </si>
  <si>
    <t>KCO（基準値）</t>
    <rPh sb="4" eb="7">
      <t>キジュンチ</t>
    </rPh>
    <phoneticPr fontId="3"/>
  </si>
  <si>
    <t>KCO（％）</t>
    <phoneticPr fontId="3"/>
  </si>
  <si>
    <t>KCO（正常下限値）</t>
    <rPh sb="4" eb="9">
      <t>セイジョウカゲンチ</t>
    </rPh>
    <phoneticPr fontId="3"/>
  </si>
  <si>
    <t>KCO（z-score)</t>
    <phoneticPr fontId="3"/>
  </si>
  <si>
    <t>VA（基準値）</t>
    <rPh sb="3" eb="6">
      <t>キジュンチ</t>
    </rPh>
    <phoneticPr fontId="3"/>
  </si>
  <si>
    <t>VA（％）</t>
    <phoneticPr fontId="3"/>
  </si>
  <si>
    <t>VA（正常下限値）</t>
    <rPh sb="3" eb="8">
      <t>セイジョウカゲンチ</t>
    </rPh>
    <phoneticPr fontId="3"/>
  </si>
  <si>
    <t>VA（z-score)</t>
    <phoneticPr fontId="3"/>
  </si>
  <si>
    <t>（ボタンの使い方）</t>
    <rPh sb="5" eb="6">
      <t>ツカ</t>
    </rPh>
    <rPh sb="7" eb="8">
      <t>カタ</t>
    </rPh>
    <phoneticPr fontId="3"/>
  </si>
  <si>
    <t>1．リセットボタンを押すと、入力頂いた性別・年齢・身長・測定値をリセットできます。</t>
    <rPh sb="10" eb="11">
      <t>オ</t>
    </rPh>
    <rPh sb="14" eb="16">
      <t>ニュウリョク</t>
    </rPh>
    <rPh sb="16" eb="17">
      <t>イタダ</t>
    </rPh>
    <rPh sb="19" eb="21">
      <t>セイベツ</t>
    </rPh>
    <rPh sb="22" eb="24">
      <t>ネンレイ</t>
    </rPh>
    <rPh sb="25" eb="27">
      <t>シンチョウ</t>
    </rPh>
    <rPh sb="28" eb="31">
      <t>ソクテイチ</t>
    </rPh>
    <phoneticPr fontId="3"/>
  </si>
  <si>
    <t>2．転記ボタンを押すと、入力頂いた情報および各基準値・％・LLN・Z-scoreを3つめのデータシート（データベース）に転記できます。</t>
    <rPh sb="2" eb="4">
      <t>テンキ</t>
    </rPh>
    <rPh sb="8" eb="9">
      <t>オ</t>
    </rPh>
    <rPh sb="12" eb="14">
      <t>ニュウリョク</t>
    </rPh>
    <rPh sb="14" eb="15">
      <t>イタダ</t>
    </rPh>
    <rPh sb="17" eb="19">
      <t>ジョウホウ</t>
    </rPh>
    <rPh sb="22" eb="23">
      <t>カク</t>
    </rPh>
    <rPh sb="23" eb="26">
      <t>キジュンチ</t>
    </rPh>
    <rPh sb="60" eb="62">
      <t>テンキ</t>
    </rPh>
    <phoneticPr fontId="3"/>
  </si>
  <si>
    <t>（はじめの症例の転記が済みますと、次の症例のデータは1つ下の行に転記されます。データを消去すれば、また初めの行から転記されていきます。）</t>
    <rPh sb="5" eb="7">
      <t>ショウレイ</t>
    </rPh>
    <rPh sb="8" eb="10">
      <t>テンキ</t>
    </rPh>
    <rPh sb="11" eb="12">
      <t>ス</t>
    </rPh>
    <rPh sb="17" eb="18">
      <t>ツギ</t>
    </rPh>
    <rPh sb="19" eb="21">
      <t>ショウレイ</t>
    </rPh>
    <rPh sb="28" eb="29">
      <t>シタ</t>
    </rPh>
    <rPh sb="30" eb="31">
      <t>ギョウ</t>
    </rPh>
    <rPh sb="32" eb="34">
      <t>テンキ</t>
    </rPh>
    <rPh sb="43" eb="45">
      <t>ショウキョ</t>
    </rPh>
    <rPh sb="51" eb="52">
      <t>ハジ</t>
    </rPh>
    <rPh sb="54" eb="55">
      <t>ギョウ</t>
    </rPh>
    <rPh sb="57" eb="59">
      <t>テンキ</t>
    </rPh>
    <phoneticPr fontId="3"/>
  </si>
  <si>
    <t>使用方法</t>
    <rPh sb="0" eb="2">
      <t>シヨウ</t>
    </rPh>
    <rPh sb="2" eb="4">
      <t>ホウホウ</t>
    </rPh>
    <phoneticPr fontId="3"/>
  </si>
  <si>
    <r>
      <t>1．</t>
    </r>
    <r>
      <rPr>
        <b/>
        <sz val="11"/>
        <color theme="4"/>
        <rFont val="Yu Gothic"/>
        <family val="3"/>
        <charset val="128"/>
        <scheme val="minor"/>
      </rPr>
      <t>青色の枠（性別、年齢、身長、拡散能の各測定値）を入力ください。</t>
    </r>
    <r>
      <rPr>
        <sz val="11"/>
        <color rgb="FFFF0000"/>
        <rFont val="Yu Gothic"/>
        <family val="3"/>
        <charset val="128"/>
        <scheme val="minor"/>
      </rPr>
      <t>赤枠内は自動で結果が出ますので入力はしないでください。</t>
    </r>
    <rPh sb="2" eb="4">
      <t>アオイロ</t>
    </rPh>
    <rPh sb="5" eb="6">
      <t>ワク</t>
    </rPh>
    <rPh sb="7" eb="9">
      <t>セイベツ</t>
    </rPh>
    <rPh sb="10" eb="12">
      <t>ネンレイ</t>
    </rPh>
    <rPh sb="13" eb="15">
      <t>シンチョウ</t>
    </rPh>
    <rPh sb="16" eb="18">
      <t>カクサン</t>
    </rPh>
    <rPh sb="18" eb="19">
      <t>ノウ</t>
    </rPh>
    <rPh sb="20" eb="21">
      <t>カク</t>
    </rPh>
    <rPh sb="21" eb="24">
      <t>ソクテイチ</t>
    </rPh>
    <rPh sb="26" eb="28">
      <t>ニュウリョク</t>
    </rPh>
    <rPh sb="33" eb="34">
      <t>アカ</t>
    </rPh>
    <rPh sb="34" eb="35">
      <t>ワク</t>
    </rPh>
    <rPh sb="35" eb="36">
      <t>ナイ</t>
    </rPh>
    <rPh sb="37" eb="39">
      <t>ジドウ</t>
    </rPh>
    <rPh sb="40" eb="42">
      <t>ケッカ</t>
    </rPh>
    <rPh sb="43" eb="44">
      <t>デ</t>
    </rPh>
    <rPh sb="48" eb="50">
      <t>ニュウリョク</t>
    </rPh>
    <phoneticPr fontId="3"/>
  </si>
  <si>
    <r>
      <rPr>
        <b/>
        <sz val="14"/>
        <color rgb="FFFF0000"/>
        <rFont val="Yu Gothic"/>
        <family val="3"/>
        <charset val="128"/>
      </rPr>
      <t>正常上限値（</t>
    </r>
    <r>
      <rPr>
        <b/>
        <sz val="14"/>
        <color rgb="FFFF0000"/>
        <rFont val="Helvetica"/>
        <family val="2"/>
      </rPr>
      <t>ULN)</t>
    </r>
    <rPh sb="0" eb="2">
      <t>セイジョウ</t>
    </rPh>
    <rPh sb="2" eb="5">
      <t>ジョウゲンチ</t>
    </rPh>
    <phoneticPr fontId="3"/>
  </si>
  <si>
    <t>KCO（正常上限値）</t>
    <rPh sb="4" eb="6">
      <t>セイジョウ</t>
    </rPh>
    <rPh sb="6" eb="9">
      <t>ジョウゲンチ</t>
    </rPh>
    <phoneticPr fontId="3"/>
  </si>
  <si>
    <t>VA（正常上限値）</t>
    <rPh sb="3" eb="5">
      <t>セイジョウ</t>
    </rPh>
    <rPh sb="5" eb="8">
      <t>ジョウゲンチ</t>
    </rPh>
    <phoneticPr fontId="3"/>
  </si>
  <si>
    <t>DLCO（正常上限値）</t>
    <rPh sb="5" eb="7">
      <t>セイジョウ</t>
    </rPh>
    <rPh sb="7" eb="10">
      <t>ジョウゲンチ</t>
    </rPh>
    <phoneticPr fontId="3"/>
  </si>
  <si>
    <t>下記、データ出力に必要なためいじらないでください。</t>
    <rPh sb="0" eb="2">
      <t>カキ</t>
    </rPh>
    <rPh sb="6" eb="8">
      <t>シュツリョク</t>
    </rPh>
    <rPh sb="9" eb="11">
      <t>ヒツヨウ</t>
    </rPh>
    <phoneticPr fontId="3"/>
  </si>
  <si>
    <r>
      <rPr>
        <sz val="14"/>
        <color theme="8"/>
        <rFont val="ＭＳ Ｐゴシック"/>
        <family val="2"/>
        <charset val="128"/>
      </rPr>
      <t>（</t>
    </r>
    <r>
      <rPr>
        <sz val="14"/>
        <color theme="8"/>
        <rFont val="Helvetica"/>
        <family val="2"/>
      </rPr>
      <t>16</t>
    </r>
    <r>
      <rPr>
        <sz val="14"/>
        <color theme="8"/>
        <rFont val="ＭＳ Ｐゴシック"/>
        <family val="2"/>
        <charset val="128"/>
      </rPr>
      <t>歳から</t>
    </r>
    <r>
      <rPr>
        <sz val="14"/>
        <color theme="8"/>
        <rFont val="Helvetica"/>
        <family val="2"/>
      </rPr>
      <t>85</t>
    </r>
    <r>
      <rPr>
        <sz val="14"/>
        <color theme="8"/>
        <rFont val="ＭＳ Ｐゴシック"/>
        <family val="2"/>
        <charset val="128"/>
      </rPr>
      <t>歳まで）</t>
    </r>
    <rPh sb="3" eb="4">
      <t>サイ</t>
    </rPh>
    <rPh sb="8" eb="9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</si>
</sst>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0.00000_ "/>
  </numFmts>
  <fonts count="4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Arial"/>
      <family val="2"/>
      <charset val="128"/>
    </font>
    <font>
      <sz val="12"/>
      <color theme="1"/>
      <name val="Helvetica"/>
      <family val="2"/>
    </font>
    <font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Arial"/>
      <family val="3"/>
      <charset val="128"/>
    </font>
    <font>
      <sz val="14"/>
      <color theme="1"/>
      <name val="Arial"/>
      <family val="2"/>
      <charset val="128"/>
    </font>
    <font>
      <sz val="6"/>
      <name val="Yu Gothic"/>
      <family val="2"/>
      <charset val="128"/>
      <scheme val="minor"/>
    </font>
    <font>
      <sz val="14"/>
      <color theme="1"/>
      <name val="Helvetica"/>
      <family val="2"/>
    </font>
    <font>
      <sz val="14"/>
      <color theme="1"/>
      <name val="Yu Gothic"/>
      <family val="2"/>
    </font>
    <font>
      <sz val="12"/>
      <name val="Arial"/>
      <family val="2"/>
    </font>
    <font>
      <sz val="11"/>
      <color theme="8"/>
      <name val="Yu Gothic"/>
      <family val="2"/>
      <scheme val="minor"/>
    </font>
    <font>
      <sz val="14"/>
      <color theme="8"/>
      <name val="メイリオ"/>
      <family val="3"/>
      <charset val="128"/>
    </font>
    <font>
      <sz val="14"/>
      <color theme="8"/>
      <name val="Helvetica"/>
      <family val="2"/>
    </font>
    <font>
      <sz val="14"/>
      <color theme="8"/>
      <name val="Helvetica"/>
    </font>
    <font>
      <sz val="14"/>
      <color theme="8"/>
      <name val="Segoe UI"/>
      <family val="2"/>
    </font>
    <font>
      <sz val="14"/>
      <color theme="8"/>
      <name val="ＭＳ Ｐゴシック"/>
      <family val="3"/>
      <charset val="128"/>
    </font>
    <font>
      <sz val="11"/>
      <color theme="8"/>
      <name val="Helvetica"/>
    </font>
    <font>
      <sz val="11"/>
      <color theme="8"/>
      <name val="Helvetica"/>
      <family val="2"/>
    </font>
    <font>
      <sz val="12"/>
      <color theme="8"/>
      <name val="Helvetica"/>
      <family val="2"/>
    </font>
    <font>
      <sz val="11"/>
      <color theme="1"/>
      <name val="Helvetica"/>
      <family val="2"/>
    </font>
    <font>
      <b/>
      <sz val="14"/>
      <color rgb="FFFF0000"/>
      <name val="Helvetica"/>
      <family val="2"/>
    </font>
    <font>
      <b/>
      <sz val="14"/>
      <color rgb="FFFF0000"/>
      <name val="Helvetica"/>
    </font>
    <font>
      <b/>
      <sz val="14"/>
      <color rgb="FFFF0000"/>
      <name val="Yu Gothic"/>
      <family val="3"/>
      <charset val="128"/>
    </font>
    <font>
      <b/>
      <sz val="14"/>
      <color rgb="FFFF0000"/>
      <name val="Yu Gothic"/>
      <family val="2"/>
    </font>
    <font>
      <sz val="12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2" tint="-9.9978637043366805E-2"/>
      <name val="Arial"/>
      <family val="2"/>
      <charset val="128"/>
    </font>
    <font>
      <sz val="11"/>
      <color theme="2" tint="-9.9978637043366805E-2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vertAlign val="subscript"/>
      <sz val="14"/>
      <color rgb="FFFF0000"/>
      <name val="Helvetica"/>
      <family val="2"/>
    </font>
    <font>
      <vertAlign val="subscript"/>
      <sz val="14"/>
      <color theme="8"/>
      <name val="Helvetica"/>
      <family val="2"/>
    </font>
    <font>
      <b/>
      <sz val="11"/>
      <color theme="4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4"/>
      <color rgb="FFFF0000"/>
      <name val="Helvetica"/>
      <family val="3"/>
      <charset val="128"/>
    </font>
    <font>
      <sz val="14"/>
      <color theme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5" fillId="0" borderId="1" xfId="0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178" fontId="0" fillId="0" borderId="0" xfId="0" applyNumberFormat="1"/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0" fillId="0" borderId="4" xfId="0" applyBorder="1"/>
    <xf numFmtId="0" fontId="16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/>
    <xf numFmtId="0" fontId="29" fillId="0" borderId="0" xfId="0" applyFont="1"/>
    <xf numFmtId="0" fontId="27" fillId="0" borderId="0" xfId="0" applyFont="1" applyAlignment="1">
      <alignment horizontal="left" vertical="center"/>
    </xf>
    <xf numFmtId="0" fontId="26" fillId="0" borderId="6" xfId="0" applyFont="1" applyBorder="1"/>
    <xf numFmtId="178" fontId="30" fillId="0" borderId="0" xfId="0" applyNumberFormat="1" applyFont="1"/>
    <xf numFmtId="178" fontId="31" fillId="0" borderId="7" xfId="0" applyNumberFormat="1" applyFont="1" applyBorder="1"/>
    <xf numFmtId="178" fontId="31" fillId="0" borderId="8" xfId="0" applyNumberFormat="1" applyFont="1" applyBorder="1"/>
    <xf numFmtId="178" fontId="31" fillId="0" borderId="0" xfId="0" applyNumberFormat="1" applyFont="1"/>
    <xf numFmtId="178" fontId="31" fillId="0" borderId="9" xfId="0" applyNumberFormat="1" applyFont="1" applyBorder="1"/>
    <xf numFmtId="178" fontId="31" fillId="0" borderId="10" xfId="0" applyNumberFormat="1" applyFont="1" applyBorder="1"/>
    <xf numFmtId="178" fontId="31" fillId="0" borderId="11" xfId="0" applyNumberFormat="1" applyFont="1" applyBorder="1"/>
    <xf numFmtId="0" fontId="32" fillId="0" borderId="0" xfId="0" applyFont="1" applyAlignment="1">
      <alignment horizontal="left" vertical="center"/>
    </xf>
    <xf numFmtId="0" fontId="33" fillId="0" borderId="0" xfId="0" applyFont="1"/>
    <xf numFmtId="176" fontId="33" fillId="0" borderId="0" xfId="0" applyNumberFormat="1" applyFont="1"/>
    <xf numFmtId="0" fontId="33" fillId="0" borderId="5" xfId="0" applyFont="1" applyBorder="1"/>
    <xf numFmtId="179" fontId="33" fillId="0" borderId="0" xfId="0" applyNumberFormat="1" applyFont="1"/>
    <xf numFmtId="0" fontId="34" fillId="0" borderId="0" xfId="0" applyFont="1"/>
    <xf numFmtId="176" fontId="0" fillId="0" borderId="0" xfId="0" applyNumberFormat="1"/>
    <xf numFmtId="177" fontId="0" fillId="0" borderId="0" xfId="0" applyNumberFormat="1"/>
    <xf numFmtId="0" fontId="39" fillId="0" borderId="0" xfId="0" applyFont="1"/>
    <xf numFmtId="0" fontId="40" fillId="0" borderId="6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9" fillId="0" borderId="0" xfId="0" applyFont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2" xr:uid="{936F1F1C-B6C0-4BAF-9F81-DCE3CB166715}"/>
    <cellStyle name="標準 3" xfId="1" xr:uid="{7F486791-6411-4AE4-ACA6-0F6CF820B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3"/>
  <sheetViews>
    <sheetView tabSelected="1" workbookViewId="0">
      <selection activeCell="B15" sqref="B15"/>
    </sheetView>
  </sheetViews>
  <sheetFormatPr defaultRowHeight="18.75"/>
  <cols>
    <col min="1" max="1" width="24.375" customWidth="1"/>
    <col min="2" max="2" width="14.25" bestFit="1" customWidth="1"/>
    <col min="3" max="3" width="13.375" bestFit="1" customWidth="1"/>
    <col min="4" max="4" width="25.75" customWidth="1"/>
    <col min="5" max="5" width="22.125" customWidth="1"/>
    <col min="6" max="6" width="8.25" customWidth="1"/>
    <col min="7" max="7" width="22" customWidth="1"/>
    <col min="8" max="8" width="25.125" customWidth="1"/>
  </cols>
  <sheetData>
    <row r="1" spans="1:9">
      <c r="A1" s="12"/>
    </row>
    <row r="2" spans="1:9" ht="19.5" thickBot="1">
      <c r="A2" s="14"/>
    </row>
    <row r="3" spans="1:9" ht="23.25" thickBot="1">
      <c r="A3" s="13" t="s">
        <v>53</v>
      </c>
      <c r="B3" s="1"/>
      <c r="D3" s="21" t="s">
        <v>62</v>
      </c>
      <c r="E3" s="26"/>
      <c r="G3" s="24" t="s">
        <v>64</v>
      </c>
      <c r="H3" s="6"/>
    </row>
    <row r="4" spans="1:9" ht="21" thickBot="1">
      <c r="A4" s="15"/>
      <c r="D4" s="22" t="s">
        <v>0</v>
      </c>
      <c r="E4" s="26"/>
      <c r="G4" s="22" t="s">
        <v>3</v>
      </c>
      <c r="H4" s="6"/>
    </row>
    <row r="5" spans="1:9" ht="25.5" thickTop="1" thickBot="1">
      <c r="A5" s="16" t="s">
        <v>54</v>
      </c>
      <c r="B5" s="2"/>
      <c r="D5" s="25" t="s">
        <v>57</v>
      </c>
      <c r="E5" s="27" t="e">
        <f>B50</f>
        <v>#N/A</v>
      </c>
      <c r="G5" s="22" t="s">
        <v>57</v>
      </c>
      <c r="H5" s="32" t="e">
        <f>F50</f>
        <v>#N/A</v>
      </c>
    </row>
    <row r="6" spans="1:9" ht="25.5" thickTop="1" thickBot="1">
      <c r="A6" s="46" t="s">
        <v>97</v>
      </c>
      <c r="D6" s="25" t="s">
        <v>58</v>
      </c>
      <c r="E6" s="27" t="e">
        <f>B51</f>
        <v>#N/A</v>
      </c>
      <c r="G6" s="22" t="s">
        <v>58</v>
      </c>
      <c r="H6" s="27" t="e">
        <f>F51</f>
        <v>#N/A</v>
      </c>
    </row>
    <row r="7" spans="1:9" ht="25.5" thickTop="1" thickBot="1">
      <c r="A7" s="16" t="s">
        <v>55</v>
      </c>
      <c r="B7" s="3"/>
      <c r="D7" s="42" t="s">
        <v>92</v>
      </c>
      <c r="E7" s="31" t="e">
        <f>B53</f>
        <v>#N/A</v>
      </c>
      <c r="G7" s="42" t="s">
        <v>92</v>
      </c>
      <c r="H7" s="29" t="e">
        <f>F53</f>
        <v>#N/A</v>
      </c>
      <c r="I7" s="43"/>
    </row>
    <row r="8" spans="1:9" ht="25.5" thickTop="1" thickBot="1">
      <c r="A8" s="17" t="s">
        <v>56</v>
      </c>
      <c r="D8" s="25" t="s">
        <v>59</v>
      </c>
      <c r="E8" s="27" t="e">
        <f>B52</f>
        <v>#N/A</v>
      </c>
      <c r="G8" s="22" t="s">
        <v>59</v>
      </c>
      <c r="H8" s="27" t="e">
        <f>F52</f>
        <v>#N/A</v>
      </c>
    </row>
    <row r="9" spans="1:9" ht="22.5" thickTop="1" thickBot="1">
      <c r="A9" s="16" t="s">
        <v>65</v>
      </c>
      <c r="B9" s="3"/>
      <c r="D9" s="25" t="s">
        <v>5</v>
      </c>
      <c r="E9" s="27" t="e">
        <f>B59</f>
        <v>#N/A</v>
      </c>
      <c r="G9" s="22" t="s">
        <v>5</v>
      </c>
      <c r="H9" s="27" t="e">
        <f>F59</f>
        <v>#N/A</v>
      </c>
    </row>
    <row r="10" spans="1:9" ht="19.5" thickBot="1">
      <c r="A10" s="18" t="s">
        <v>1</v>
      </c>
      <c r="H10" s="6"/>
    </row>
    <row r="11" spans="1:9" ht="21.75" thickBot="1">
      <c r="A11" s="16" t="s">
        <v>66</v>
      </c>
      <c r="B11" s="3"/>
      <c r="D11" s="20" t="s">
        <v>63</v>
      </c>
      <c r="E11" s="29"/>
      <c r="H11" s="6"/>
    </row>
    <row r="12" spans="1:9" ht="21" thickBot="1">
      <c r="A12" s="18" t="s">
        <v>2</v>
      </c>
      <c r="D12" s="22" t="s">
        <v>6</v>
      </c>
      <c r="E12" s="30"/>
    </row>
    <row r="13" spans="1:9" ht="25.5" thickTop="1" thickBot="1">
      <c r="A13" s="16" t="s">
        <v>67</v>
      </c>
      <c r="B13" s="3"/>
      <c r="D13" s="22" t="s">
        <v>60</v>
      </c>
      <c r="E13" s="27" t="e">
        <f>D50</f>
        <v>#N/A</v>
      </c>
    </row>
    <row r="14" spans="1:9" ht="24.75" thickBot="1">
      <c r="A14" s="18" t="s">
        <v>3</v>
      </c>
      <c r="D14" s="23" t="s">
        <v>4</v>
      </c>
      <c r="E14" s="28" t="e">
        <f>D51</f>
        <v>#N/A</v>
      </c>
    </row>
    <row r="15" spans="1:9" ht="25.5" thickTop="1" thickBot="1">
      <c r="A15" s="15"/>
      <c r="D15" s="42" t="s">
        <v>92</v>
      </c>
      <c r="E15" s="27" t="e">
        <f>D53</f>
        <v>#N/A</v>
      </c>
      <c r="F15" s="43"/>
    </row>
    <row r="16" spans="1:9" ht="25.5" thickTop="1" thickBot="1">
      <c r="A16" s="19"/>
      <c r="D16" s="22" t="s">
        <v>61</v>
      </c>
      <c r="E16" s="27" t="e">
        <f>D52</f>
        <v>#N/A</v>
      </c>
    </row>
    <row r="17" spans="1:16" ht="21.75" thickTop="1" thickBot="1">
      <c r="A17" s="19"/>
      <c r="D17" s="22" t="s">
        <v>5</v>
      </c>
      <c r="E17" s="31" t="e">
        <f>D59</f>
        <v>#N/A</v>
      </c>
    </row>
    <row r="18" spans="1:16" ht="21" thickTop="1">
      <c r="A18" s="19"/>
      <c r="D18" s="22"/>
      <c r="E18" s="29"/>
    </row>
    <row r="19" spans="1:16">
      <c r="E19" t="s">
        <v>90</v>
      </c>
    </row>
    <row r="20" spans="1:16">
      <c r="E20" t="s">
        <v>91</v>
      </c>
    </row>
    <row r="21" spans="1:16" ht="19.5">
      <c r="E21" s="26" t="s">
        <v>86</v>
      </c>
    </row>
    <row r="22" spans="1:16">
      <c r="E22" s="6" t="s">
        <v>87</v>
      </c>
    </row>
    <row r="23" spans="1:16">
      <c r="E23" s="6" t="s">
        <v>88</v>
      </c>
    </row>
    <row r="24" spans="1:16">
      <c r="E24" t="s">
        <v>89</v>
      </c>
    </row>
    <row r="25" spans="1:16" ht="19.5" thickBot="1"/>
    <row r="26" spans="1:16" ht="19.5" thickBot="1">
      <c r="A26" s="50" t="s">
        <v>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>
      <c r="B27" s="52" t="s">
        <v>8</v>
      </c>
      <c r="C27" s="49"/>
      <c r="D27" s="49"/>
      <c r="E27" s="49"/>
      <c r="F27" s="52" t="s">
        <v>15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6">
      <c r="A28" s="5" t="s">
        <v>9</v>
      </c>
      <c r="B28" s="53" t="s">
        <v>12</v>
      </c>
      <c r="C28" s="49"/>
      <c r="D28" s="49"/>
      <c r="E28" s="49"/>
      <c r="F28" s="48" t="s">
        <v>16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>
      <c r="A29" s="5" t="s">
        <v>10</v>
      </c>
      <c r="B29" s="54" t="s">
        <v>13</v>
      </c>
      <c r="C29" s="49"/>
      <c r="D29" s="49"/>
      <c r="E29" s="49"/>
      <c r="F29" s="48" t="s">
        <v>17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>
      <c r="A30" s="5" t="s">
        <v>11</v>
      </c>
      <c r="B30" s="53" t="s">
        <v>14</v>
      </c>
      <c r="C30" s="49"/>
      <c r="D30" s="49"/>
      <c r="E30" s="49"/>
      <c r="F30" s="48" t="s">
        <v>18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19.5" thickBot="1"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9.5" thickBot="1">
      <c r="A32" s="50" t="s">
        <v>19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>
      <c r="B33" s="52" t="s">
        <v>8</v>
      </c>
      <c r="C33" s="49"/>
      <c r="D33" s="49"/>
      <c r="E33" s="49"/>
      <c r="F33" s="52" t="s">
        <v>15</v>
      </c>
      <c r="G33" s="49"/>
      <c r="H33" s="49"/>
      <c r="I33" s="49"/>
      <c r="J33" s="49"/>
      <c r="K33" s="49"/>
      <c r="L33" s="49"/>
      <c r="M33" s="49"/>
      <c r="N33" s="49"/>
      <c r="O33" s="49"/>
    </row>
    <row r="34" spans="1:16">
      <c r="A34" s="5" t="s">
        <v>9</v>
      </c>
      <c r="B34" s="53" t="s">
        <v>20</v>
      </c>
      <c r="C34" s="49"/>
      <c r="D34" s="49"/>
      <c r="E34" s="49"/>
      <c r="F34" s="48" t="s">
        <v>23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>
      <c r="A35" s="5" t="s">
        <v>10</v>
      </c>
      <c r="B35" s="54" t="s">
        <v>21</v>
      </c>
      <c r="C35" s="49"/>
      <c r="D35" s="49"/>
      <c r="E35" s="49"/>
      <c r="F35" s="48" t="s">
        <v>24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>
      <c r="A36" s="5" t="s">
        <v>11</v>
      </c>
      <c r="B36" s="53" t="s">
        <v>22</v>
      </c>
      <c r="C36" s="49"/>
      <c r="D36" s="49"/>
      <c r="E36" s="49"/>
      <c r="F36" s="48" t="s">
        <v>25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9.5" thickBot="1"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ht="24">
      <c r="A39" s="5" t="s">
        <v>26</v>
      </c>
    </row>
    <row r="40" spans="1:16">
      <c r="A40" s="33"/>
      <c r="B40" s="34"/>
      <c r="C40" s="34"/>
      <c r="D40" s="34"/>
      <c r="E40" s="34"/>
      <c r="F40" s="34"/>
      <c r="G40" s="34"/>
    </row>
    <row r="41" spans="1:16">
      <c r="A41" s="41" t="s">
        <v>52</v>
      </c>
      <c r="B41" s="38"/>
      <c r="C41" s="38"/>
      <c r="D41" s="34"/>
      <c r="E41" s="34"/>
      <c r="F41" s="34"/>
      <c r="G41" s="34"/>
    </row>
    <row r="42" spans="1:16">
      <c r="A42" s="34"/>
      <c r="B42" s="34"/>
      <c r="C42" s="34"/>
      <c r="D42" s="34"/>
      <c r="E42" s="34"/>
      <c r="F42" s="34"/>
      <c r="G42" s="34"/>
    </row>
    <row r="43" spans="1:16">
      <c r="A43" s="34"/>
      <c r="B43" s="34"/>
      <c r="C43" s="34"/>
      <c r="D43" s="34"/>
      <c r="E43" s="34"/>
      <c r="F43" s="34"/>
      <c r="G43" s="34"/>
    </row>
    <row r="44" spans="1:16" ht="19.5" thickBot="1">
      <c r="A44" s="34"/>
      <c r="B44" s="35" t="s">
        <v>47</v>
      </c>
      <c r="C44" s="34" t="s">
        <v>48</v>
      </c>
      <c r="D44" s="34" t="s">
        <v>49</v>
      </c>
      <c r="E44" s="34"/>
      <c r="F44" s="34"/>
      <c r="G44" s="34"/>
    </row>
    <row r="45" spans="1:16" ht="19.5" thickBot="1">
      <c r="A45" s="34" t="s">
        <v>43</v>
      </c>
      <c r="B45" s="36" t="e" cm="1">
        <f t="array" ref="B45">_xlfn.IFS(B3=1,DGET(spline!A3:N73,3,spline!B85:B86),B3=2,DGET(spline!A3:N73,5,spline!B85:B86))</f>
        <v>#N/A</v>
      </c>
      <c r="C45" s="36" t="e" cm="1">
        <f t="array" ref="C45">_xlfn.IFS(B3=1,DGET(spline!A3:N73,7,spline!B85:B86),B3=2,DGET(spline!A3:N73,9,spline!B85:B86))</f>
        <v>#N/A</v>
      </c>
      <c r="D45" s="36" t="e" cm="1">
        <f t="array" ref="D45">_xlfn.IFS(B3=1,DGET(spline!A3:N73,11,spline!B85:B86),B3=2,DGET(spline!A3:N73,13,spline!B85:B86))</f>
        <v>#N/A</v>
      </c>
      <c r="E45" s="34"/>
      <c r="F45" s="34"/>
      <c r="G45" s="34"/>
    </row>
    <row r="46" spans="1:16" ht="19.5" thickBot="1">
      <c r="A46" s="34" t="s">
        <v>44</v>
      </c>
      <c r="B46" s="36" t="e" cm="1">
        <f t="array" ref="B46">_xlfn.IFS(B3=2,DGET(spline!A3:N73,6,spline!B85:B86),B3=1,DGET(spline!A3:N73,4,spline!B85:B86))</f>
        <v>#N/A</v>
      </c>
      <c r="C46" s="36" t="e" cm="1">
        <f t="array" ref="C46">_xlfn.IFS(B3=1,DGET(spline!A3:N73,8,spline!B85:B86),B3=2,DGET(spline!A3:N73,10,spline!B85:B86))</f>
        <v>#N/A</v>
      </c>
      <c r="D46" s="36" t="e" cm="1">
        <f t="array" ref="D46">_xlfn.IFS(B3=1,DGET(spline!A3:N73,12,spline!B85:B86),B3=2,DGET(spline!A3:N73,14,spline!B85:B86))</f>
        <v>#N/A</v>
      </c>
      <c r="E46" s="34"/>
      <c r="F46" s="34"/>
      <c r="G46" s="34"/>
    </row>
    <row r="47" spans="1:16">
      <c r="A47" s="34"/>
      <c r="B47" s="34"/>
      <c r="C47" s="34"/>
      <c r="D47" s="34"/>
      <c r="E47" s="34"/>
      <c r="F47" s="34"/>
      <c r="G47" s="34"/>
    </row>
    <row r="48" spans="1:16">
      <c r="A48" s="34" t="s">
        <v>32</v>
      </c>
      <c r="B48" s="34" t="s">
        <v>33</v>
      </c>
      <c r="C48" s="34"/>
      <c r="D48" s="34" t="s">
        <v>34</v>
      </c>
      <c r="E48" s="34"/>
      <c r="F48" s="34" t="s">
        <v>35</v>
      </c>
      <c r="G48" s="34"/>
    </row>
    <row r="49" spans="1:21">
      <c r="A49" s="34"/>
      <c r="B49" s="37" t="s">
        <v>0</v>
      </c>
      <c r="C49" s="37"/>
      <c r="D49" s="37" t="s">
        <v>6</v>
      </c>
      <c r="E49" s="37"/>
      <c r="F49" s="37" t="s">
        <v>36</v>
      </c>
      <c r="G49" s="34"/>
    </row>
    <row r="50" spans="1:21">
      <c r="A50" s="34" t="s">
        <v>37</v>
      </c>
      <c r="B50" s="34" t="e" cm="1">
        <f t="array" ref="B50">_xlfn.IFS(B3=1,EXP(-3.34176+1.4942*LN(B7)-0.28185*LN(B5)+B45),B3=2,EXP(-3.39528+1.39955*LN(B7)-0.17617*LN(B5)+B45))</f>
        <v>#N/A</v>
      </c>
      <c r="C50" s="34"/>
      <c r="D50" s="34" t="e" cm="1">
        <f t="array" ref="D50">_xlfn.IFS(B3=1,EXP(5.02745-0.44622*LN(B7)-0.26333*LN(B5)+C45),B3=2,EXP(6.23306-0.73118*LN(B7)-0.20201*LN(B5)+C45))</f>
        <v>#N/A</v>
      </c>
      <c r="E50" s="34"/>
      <c r="F50" s="34" t="e" cm="1">
        <f t="array" ref="F50">_xlfn.IFS(B3=1,EXP(-8.3022+1.9321*LN(B7)-0.0202*LN(B5)+D45),B3=2,EXP(-10.6568+2.3281*LN(B7)+0.0354*LN(B5)+D45))</f>
        <v>#N/A</v>
      </c>
      <c r="G50" s="34"/>
    </row>
    <row r="51" spans="1:21">
      <c r="A51" s="34" t="s">
        <v>38</v>
      </c>
      <c r="B51" s="34" t="e">
        <f>B9/B50*100</f>
        <v>#N/A</v>
      </c>
      <c r="C51" s="34"/>
      <c r="D51" s="34" t="e">
        <f>B11/D50*100</f>
        <v>#N/A</v>
      </c>
      <c r="E51" s="34"/>
      <c r="F51" s="34" t="e">
        <f>B13/F50*100</f>
        <v>#N/A</v>
      </c>
      <c r="G51" s="34"/>
    </row>
    <row r="52" spans="1:21">
      <c r="A52" s="34" t="s">
        <v>39</v>
      </c>
      <c r="B52" s="34" t="e">
        <f>EXP(LN(B50)+LN(1-1.645*B55*B54)/B55)</f>
        <v>#N/A</v>
      </c>
      <c r="C52" s="34"/>
      <c r="D52" s="34" t="e">
        <f>EXP(LN(D50)+LN(1-1.645*D55*D54)/D55)</f>
        <v>#N/A</v>
      </c>
      <c r="E52" s="34"/>
      <c r="F52" s="34" t="e">
        <f>EXP(LN(F50)+LN(1-1.645*F55*F54)/F55)</f>
        <v>#N/A</v>
      </c>
      <c r="G52" s="34"/>
    </row>
    <row r="53" spans="1:21">
      <c r="A53" s="34" t="s">
        <v>40</v>
      </c>
      <c r="B53" s="34" t="e">
        <f>EXP(LN(B50)+LN(1+1.645*B55*B54)/B55)</f>
        <v>#N/A</v>
      </c>
      <c r="C53" s="34"/>
      <c r="D53" s="34" t="e">
        <f>EXP(LN(D50)+LN(1+1.645*D55*D54)/D55)</f>
        <v>#N/A</v>
      </c>
      <c r="E53" s="34"/>
      <c r="F53" s="34" t="e">
        <f>EXP(LN(F50)+LN(1+1.645*F55*F54)/F55)</f>
        <v>#N/A</v>
      </c>
      <c r="G53" s="34"/>
    </row>
    <row r="54" spans="1:21">
      <c r="A54" s="34" t="s">
        <v>41</v>
      </c>
      <c r="B54" s="34" t="e" cm="1">
        <f t="array" ref="B54">_xlfn.IFS(B3=1,EXP(-1.84083-0.09129*LN(B5)+B46),B3=2,EXP(-2.29751+0.01952*LN(B5)+B46))</f>
        <v>#N/A</v>
      </c>
      <c r="C54" s="34"/>
      <c r="D54" s="34" t="e" cm="1">
        <f t="array" ref="D54">_xlfn.IFS(B3=1,EXP(-1.63305-0.0822*LN(B5)+C46),B3=2,EXP(-2.42627+0.10083*LN(B5)+C46))</f>
        <v>#N/A</v>
      </c>
      <c r="E54" s="34"/>
      <c r="F54" s="34" t="e" cm="1">
        <f t="array" ref="F54">_xlfn.IFS(B3=1,EXP(-2.44595+0.09103*LN(B5)+D46),B3=2,EXP(-2.01132-0.02997*LN(B5)+D46))</f>
        <v>#N/A</v>
      </c>
      <c r="G54" s="34"/>
    </row>
    <row r="55" spans="1:21">
      <c r="A55" s="34" t="s">
        <v>42</v>
      </c>
      <c r="B55" s="34" t="e" cm="1">
        <f t="array" ref="B55">_xlfn.IFS(B3=1,"-2",B3=2,"-2.3")</f>
        <v>#N/A</v>
      </c>
      <c r="C55" s="34"/>
      <c r="D55" s="34" t="e" cm="1">
        <f t="array" ref="D55">_xlfn.IFS(B3=1,"0.05",B3=2,"0.0001")</f>
        <v>#N/A</v>
      </c>
      <c r="E55" s="34"/>
      <c r="F55" s="34" t="e" cm="1">
        <f t="array" ref="F55">_xlfn.IFS(B3=1,"0.5",B3=2,"-1")</f>
        <v>#N/A</v>
      </c>
      <c r="G55" s="34"/>
    </row>
    <row r="56" spans="1:21">
      <c r="A56" s="34"/>
      <c r="B56" s="34"/>
      <c r="C56" s="34"/>
      <c r="D56" s="34"/>
      <c r="E56" s="34"/>
      <c r="F56" s="34"/>
      <c r="G56" s="34"/>
    </row>
    <row r="57" spans="1:21">
      <c r="A57" s="34" t="s">
        <v>32</v>
      </c>
      <c r="B57" s="34" t="s">
        <v>33</v>
      </c>
      <c r="C57" s="34"/>
      <c r="D57" s="34" t="s">
        <v>50</v>
      </c>
      <c r="E57" s="34"/>
      <c r="F57" s="34" t="s">
        <v>35</v>
      </c>
      <c r="G57" s="34"/>
    </row>
    <row r="58" spans="1:21">
      <c r="A58" s="34"/>
      <c r="B58" s="34" t="s">
        <v>0</v>
      </c>
      <c r="C58" s="34"/>
      <c r="D58" s="34" t="s">
        <v>6</v>
      </c>
      <c r="E58" s="34"/>
      <c r="F58" s="34" t="s">
        <v>36</v>
      </c>
      <c r="G58" s="34"/>
    </row>
    <row r="59" spans="1:21">
      <c r="A59" s="34" t="s">
        <v>51</v>
      </c>
      <c r="B59" s="34" t="e">
        <f>((B9/B50)^B55-1)/(B54*B55)</f>
        <v>#N/A</v>
      </c>
      <c r="C59" s="34"/>
      <c r="D59" s="34" t="e">
        <f>((B11/D50)^D55-1)/(D54*D55)</f>
        <v>#N/A</v>
      </c>
      <c r="E59" s="34"/>
      <c r="F59" s="34" t="e">
        <f>((B13/F50)^F55-1)/(F54*F55)</f>
        <v>#N/A</v>
      </c>
      <c r="G59" s="34"/>
    </row>
    <row r="62" spans="1:21">
      <c r="A62" t="s">
        <v>68</v>
      </c>
      <c r="B62" t="s">
        <v>69</v>
      </c>
      <c r="C62" t="s">
        <v>70</v>
      </c>
      <c r="D62" t="s">
        <v>71</v>
      </c>
      <c r="E62" t="s">
        <v>72</v>
      </c>
      <c r="F62" t="s">
        <v>73</v>
      </c>
      <c r="G62" t="s">
        <v>74</v>
      </c>
      <c r="H62" t="s">
        <v>75</v>
      </c>
      <c r="I62" t="s">
        <v>95</v>
      </c>
      <c r="J62" t="s">
        <v>76</v>
      </c>
      <c r="K62" t="s">
        <v>77</v>
      </c>
      <c r="L62" t="s">
        <v>78</v>
      </c>
      <c r="M62" t="s">
        <v>79</v>
      </c>
      <c r="N62" t="s">
        <v>93</v>
      </c>
      <c r="O62" t="s">
        <v>80</v>
      </c>
      <c r="P62" t="s">
        <v>81</v>
      </c>
      <c r="Q62" t="s">
        <v>82</v>
      </c>
      <c r="R62" t="s">
        <v>83</v>
      </c>
      <c r="S62" t="s">
        <v>94</v>
      </c>
      <c r="T62" t="s">
        <v>84</v>
      </c>
      <c r="U62" t="s">
        <v>85</v>
      </c>
    </row>
    <row r="63" spans="1:21">
      <c r="A63">
        <f>B3</f>
        <v>0</v>
      </c>
      <c r="B63" s="39">
        <f>B5</f>
        <v>0</v>
      </c>
      <c r="C63" s="40">
        <f>B7</f>
        <v>0</v>
      </c>
      <c r="D63" s="40">
        <f>B9</f>
        <v>0</v>
      </c>
      <c r="E63" s="40">
        <f>B11</f>
        <v>0</v>
      </c>
      <c r="F63" s="40">
        <f>B13</f>
        <v>0</v>
      </c>
      <c r="G63" s="6" t="e">
        <f>E5</f>
        <v>#N/A</v>
      </c>
      <c r="H63" s="6" t="e">
        <f>E6</f>
        <v>#N/A</v>
      </c>
      <c r="I63" s="6" t="e">
        <f>E7</f>
        <v>#N/A</v>
      </c>
      <c r="J63" s="6" t="e">
        <f>E8</f>
        <v>#N/A</v>
      </c>
      <c r="K63" s="6" t="e">
        <f>E9</f>
        <v>#N/A</v>
      </c>
      <c r="L63" s="6" t="e">
        <f>E13</f>
        <v>#N/A</v>
      </c>
      <c r="M63" s="6" t="e">
        <f>E14</f>
        <v>#N/A</v>
      </c>
      <c r="N63" s="6" t="e">
        <f>E15</f>
        <v>#N/A</v>
      </c>
      <c r="O63" s="6" t="e">
        <f>E16</f>
        <v>#N/A</v>
      </c>
      <c r="P63" s="6" t="e">
        <f>E17</f>
        <v>#N/A</v>
      </c>
      <c r="Q63" s="6" t="e">
        <f>H5</f>
        <v>#N/A</v>
      </c>
      <c r="R63" s="6" t="e">
        <f>H6</f>
        <v>#N/A</v>
      </c>
      <c r="S63" s="6" t="e">
        <f>H7</f>
        <v>#N/A</v>
      </c>
      <c r="T63" s="6" t="e">
        <f>H8</f>
        <v>#N/A</v>
      </c>
      <c r="U63" s="6" t="e">
        <f>H9</f>
        <v>#N/A</v>
      </c>
    </row>
  </sheetData>
  <mergeCells count="21">
    <mergeCell ref="A26:P26"/>
    <mergeCell ref="B29:E29"/>
    <mergeCell ref="B30:E30"/>
    <mergeCell ref="F27:O27"/>
    <mergeCell ref="F28:P28"/>
    <mergeCell ref="F29:P29"/>
    <mergeCell ref="F30:P30"/>
    <mergeCell ref="B27:E27"/>
    <mergeCell ref="B28:E28"/>
    <mergeCell ref="A38:P38"/>
    <mergeCell ref="F31:P31"/>
    <mergeCell ref="A32:P32"/>
    <mergeCell ref="B33:E33"/>
    <mergeCell ref="F33:O33"/>
    <mergeCell ref="B34:E34"/>
    <mergeCell ref="B35:E35"/>
    <mergeCell ref="B36:E36"/>
    <mergeCell ref="F34:P34"/>
    <mergeCell ref="F35:P35"/>
    <mergeCell ref="F36:P36"/>
    <mergeCell ref="F37:P37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6FAC-E694-41E6-89BC-62BB74C6A13D}">
  <sheetPr codeName="Sheet2"/>
  <dimension ref="A1:T86"/>
  <sheetViews>
    <sheetView topLeftCell="A60" zoomScaleNormal="100" workbookViewId="0">
      <selection activeCell="H78" sqref="H78"/>
    </sheetView>
  </sheetViews>
  <sheetFormatPr defaultRowHeight="18.75"/>
  <cols>
    <col min="1" max="2" width="10.5" bestFit="1" customWidth="1"/>
    <col min="3" max="3" width="10.25" bestFit="1" customWidth="1"/>
    <col min="4" max="4" width="14.25" bestFit="1" customWidth="1"/>
    <col min="5" max="5" width="10.25" bestFit="1" customWidth="1"/>
    <col min="6" max="6" width="14.25" bestFit="1" customWidth="1"/>
    <col min="7" max="7" width="10.25" bestFit="1" customWidth="1"/>
    <col min="8" max="8" width="14.25" bestFit="1" customWidth="1"/>
    <col min="9" max="14" width="10.25" bestFit="1" customWidth="1"/>
  </cols>
  <sheetData>
    <row r="1" spans="1:20" s="4" customFormat="1" ht="19.5" thickBot="1">
      <c r="A1" s="7"/>
      <c r="B1" s="7"/>
      <c r="C1" s="57" t="s">
        <v>9</v>
      </c>
      <c r="D1" s="57"/>
      <c r="E1" s="57"/>
      <c r="F1" s="57"/>
      <c r="G1" s="57" t="s">
        <v>31</v>
      </c>
      <c r="H1" s="57"/>
      <c r="I1" s="57"/>
      <c r="J1" s="57"/>
      <c r="K1" s="57" t="s">
        <v>11</v>
      </c>
      <c r="L1" s="57"/>
      <c r="M1" s="57"/>
      <c r="N1" s="57"/>
      <c r="O1" s="55"/>
      <c r="P1" s="55"/>
      <c r="Q1" s="55"/>
      <c r="R1" s="55"/>
      <c r="S1" s="55"/>
      <c r="T1" s="55"/>
    </row>
    <row r="2" spans="1:20" s="4" customFormat="1" ht="19.5" thickBot="1">
      <c r="A2" s="9"/>
      <c r="B2" s="9"/>
      <c r="C2" s="58" t="s">
        <v>27</v>
      </c>
      <c r="D2" s="58"/>
      <c r="E2" s="58" t="s">
        <v>28</v>
      </c>
      <c r="F2" s="58"/>
      <c r="G2" s="58" t="s">
        <v>27</v>
      </c>
      <c r="H2" s="58"/>
      <c r="I2" s="58" t="s">
        <v>28</v>
      </c>
      <c r="J2" s="58"/>
      <c r="K2" s="58" t="s">
        <v>27</v>
      </c>
      <c r="L2" s="58"/>
      <c r="M2" s="58" t="s">
        <v>28</v>
      </c>
      <c r="N2" s="58"/>
      <c r="O2" s="55"/>
      <c r="P2" s="56"/>
      <c r="Q2" s="56"/>
      <c r="R2" s="55"/>
      <c r="S2" s="56"/>
      <c r="T2" s="56"/>
    </row>
    <row r="3" spans="1:20" s="4" customFormat="1" ht="19.5" thickBot="1">
      <c r="A3" t="s">
        <v>45</v>
      </c>
      <c r="B3" s="10"/>
      <c r="C3" s="10" t="s">
        <v>29</v>
      </c>
      <c r="D3" s="10" t="s">
        <v>30</v>
      </c>
      <c r="E3" s="10" t="s">
        <v>29</v>
      </c>
      <c r="F3" s="10" t="s">
        <v>30</v>
      </c>
      <c r="G3" s="10" t="s">
        <v>29</v>
      </c>
      <c r="H3" s="10" t="s">
        <v>30</v>
      </c>
      <c r="I3" s="10" t="s">
        <v>29</v>
      </c>
      <c r="J3" s="10" t="s">
        <v>30</v>
      </c>
      <c r="K3" s="10" t="s">
        <v>29</v>
      </c>
      <c r="L3" s="10" t="s">
        <v>30</v>
      </c>
      <c r="M3" s="10" t="s">
        <v>29</v>
      </c>
      <c r="N3" s="10" t="s">
        <v>30</v>
      </c>
      <c r="O3" s="8"/>
      <c r="P3" s="8"/>
      <c r="Q3" s="8"/>
      <c r="R3" s="8"/>
      <c r="S3" s="8"/>
      <c r="T3" s="8"/>
    </row>
    <row r="4" spans="1:20">
      <c r="A4">
        <v>16</v>
      </c>
      <c r="C4">
        <v>-0.110834453938314</v>
      </c>
      <c r="D4">
        <v>-1.6194614699482899E-5</v>
      </c>
      <c r="E4">
        <v>-7.2607964449392007E-2</v>
      </c>
      <c r="F4">
        <v>8.5135317070772501E-5</v>
      </c>
      <c r="G4">
        <v>-2.02804350815158E-2</v>
      </c>
      <c r="H4">
        <v>5.2619371461837302E-5</v>
      </c>
      <c r="I4">
        <v>5.5505440000359799E-2</v>
      </c>
      <c r="J4">
        <v>0.20951531419647601</v>
      </c>
      <c r="K4">
        <v>-5.3974235111651198E-2</v>
      </c>
      <c r="L4">
        <v>-0.104158335558277</v>
      </c>
      <c r="M4">
        <v>-0.12937751576235401</v>
      </c>
      <c r="N4">
        <v>0.279072056355683</v>
      </c>
    </row>
    <row r="5" spans="1:20">
      <c r="A5">
        <v>17</v>
      </c>
      <c r="C5">
        <v>-9.1708023073953093E-2</v>
      </c>
      <c r="D5">
        <v>-1.2983651644482601E-5</v>
      </c>
      <c r="E5">
        <v>-6.2048096288832802E-2</v>
      </c>
      <c r="F5">
        <v>7.2415357919908301E-5</v>
      </c>
      <c r="G5">
        <v>-1.6901057114445499E-2</v>
      </c>
      <c r="H5">
        <v>4.5498737968552298E-5</v>
      </c>
      <c r="I5">
        <v>4.7568856851384601E-2</v>
      </c>
      <c r="J5">
        <v>0.18084181592811499</v>
      </c>
      <c r="K5">
        <v>-4.6760131933171002E-2</v>
      </c>
      <c r="L5">
        <v>-8.8999636209873501E-2</v>
      </c>
      <c r="M5">
        <v>-0.110280811086463</v>
      </c>
      <c r="N5">
        <v>0.23599348518882099</v>
      </c>
    </row>
    <row r="6" spans="1:20">
      <c r="A6">
        <v>18</v>
      </c>
      <c r="C6">
        <v>-7.4113050015530896E-2</v>
      </c>
      <c r="D6">
        <v>-9.9834720286295902E-6</v>
      </c>
      <c r="E6">
        <v>-5.2135359195108102E-2</v>
      </c>
      <c r="F6">
        <v>6.0437298507576301E-5</v>
      </c>
      <c r="G6">
        <v>-1.37467299526142E-2</v>
      </c>
      <c r="H6">
        <v>3.8841769577580003E-5</v>
      </c>
      <c r="I6">
        <v>4.0088082210614197E-2</v>
      </c>
      <c r="J6">
        <v>0.153783098593366</v>
      </c>
      <c r="K6">
        <v>-4.0036554089143202E-2</v>
      </c>
      <c r="L6">
        <v>-7.4556830173618097E-2</v>
      </c>
      <c r="M6">
        <v>-9.2330925432760197E-2</v>
      </c>
      <c r="N6">
        <v>0.19542906599842699</v>
      </c>
    </row>
    <row r="7" spans="1:20">
      <c r="A7">
        <v>19</v>
      </c>
      <c r="C7">
        <v>-5.8047163125809903E-2</v>
      </c>
      <c r="D7">
        <v>-7.1985946332730998E-6</v>
      </c>
      <c r="E7">
        <v>-4.2971409033799403E-2</v>
      </c>
      <c r="F7">
        <v>4.9182266887992701E-5</v>
      </c>
      <c r="G7">
        <v>-1.0817375261436399E-2</v>
      </c>
      <c r="H7">
        <v>3.2648690532877098E-5</v>
      </c>
      <c r="I7">
        <v>3.3017215909080903E-2</v>
      </c>
      <c r="J7">
        <v>0.12805443343346801</v>
      </c>
      <c r="K7">
        <v>-3.3729256982216099E-2</v>
      </c>
      <c r="L7">
        <v>-6.0748373417780901E-2</v>
      </c>
      <c r="M7">
        <v>-7.5608036258280706E-2</v>
      </c>
      <c r="N7">
        <v>0.157323060997448</v>
      </c>
    </row>
    <row r="8" spans="1:20">
      <c r="A8">
        <v>20</v>
      </c>
      <c r="C8">
        <v>-4.3448632990464198E-2</v>
      </c>
      <c r="D8">
        <v>-4.6513888110055703E-6</v>
      </c>
      <c r="E8">
        <v>-3.45704304692767E-2</v>
      </c>
      <c r="F8">
        <v>3.8626675106012698E-5</v>
      </c>
      <c r="G8">
        <v>-8.1162469587208203E-3</v>
      </c>
      <c r="H8">
        <v>2.6907867479497599E-5</v>
      </c>
      <c r="I8">
        <v>2.6298153589173999E-2</v>
      </c>
      <c r="J8">
        <v>0.103412903823321</v>
      </c>
      <c r="K8">
        <v>-2.7772462215066799E-2</v>
      </c>
      <c r="L8">
        <v>-4.7599231808753903E-2</v>
      </c>
      <c r="M8">
        <v>-6.0039369876841803E-2</v>
      </c>
      <c r="N8">
        <v>0.121613963318028</v>
      </c>
    </row>
    <row r="9" spans="1:20">
      <c r="A9">
        <v>21</v>
      </c>
      <c r="C9">
        <v>-3.0250427251338901E-2</v>
      </c>
      <c r="D9">
        <v>-2.3922802014908501E-6</v>
      </c>
      <c r="E9">
        <v>-2.6900943401088302E-2</v>
      </c>
      <c r="F9">
        <v>2.8759770481112701E-5</v>
      </c>
      <c r="G9">
        <v>-5.6529981875677003E-3</v>
      </c>
      <c r="H9">
        <v>2.1577029813535399E-5</v>
      </c>
      <c r="I9">
        <v>1.9878633745719299E-2</v>
      </c>
      <c r="J9">
        <v>7.9671054756798004E-2</v>
      </c>
      <c r="K9">
        <v>-2.2112666463870698E-2</v>
      </c>
      <c r="L9">
        <v>-3.5234486714906102E-2</v>
      </c>
      <c r="M9">
        <v>-4.5484896590639999E-2</v>
      </c>
      <c r="N9">
        <v>8.8316002900998405E-2</v>
      </c>
    </row>
    <row r="10" spans="1:20">
      <c r="A10">
        <v>22</v>
      </c>
      <c r="C10">
        <v>-1.8432677906411701E-2</v>
      </c>
      <c r="D10">
        <v>-4.5910017654193801E-7</v>
      </c>
      <c r="E10">
        <v>-1.9895410893747498E-2</v>
      </c>
      <c r="F10">
        <v>1.95868639023544E-5</v>
      </c>
      <c r="G10">
        <v>-3.4356799808112899E-3</v>
      </c>
      <c r="H10">
        <v>1.6604852689283699E-5</v>
      </c>
      <c r="I10">
        <v>1.37226855789976E-2</v>
      </c>
      <c r="J10">
        <v>5.6720925811345198E-2</v>
      </c>
      <c r="K10">
        <v>-1.6715779060774601E-2</v>
      </c>
      <c r="L10">
        <v>-2.3785440421472799E-2</v>
      </c>
      <c r="M10">
        <v>-3.17730859650283E-2</v>
      </c>
      <c r="N10">
        <v>5.7539387838667203E-2</v>
      </c>
    </row>
    <row r="11" spans="1:20">
      <c r="A11">
        <v>23</v>
      </c>
      <c r="C11">
        <v>-8.1437491159990199E-3</v>
      </c>
      <c r="D11">
        <v>1.16795900995115E-6</v>
      </c>
      <c r="E11">
        <v>-1.35154326314213E-2</v>
      </c>
      <c r="F11">
        <v>1.11220160294856E-5</v>
      </c>
      <c r="G11">
        <v>-1.46568415577475E-3</v>
      </c>
      <c r="H11">
        <v>1.19392349939851E-5</v>
      </c>
      <c r="I11">
        <v>7.8604385948493095E-3</v>
      </c>
      <c r="J11">
        <v>3.4682299564363202E-2</v>
      </c>
      <c r="K11">
        <v>-1.1588534088589999E-2</v>
      </c>
      <c r="L11">
        <v>-1.3337796264070599E-2</v>
      </c>
      <c r="M11">
        <v>-1.89294909318036E-2</v>
      </c>
      <c r="N11">
        <v>2.94277890627179E-2</v>
      </c>
    </row>
    <row r="12" spans="1:20">
      <c r="A12">
        <v>24</v>
      </c>
      <c r="C12">
        <v>5.5105372853692103E-4</v>
      </c>
      <c r="D12">
        <v>2.5247760753188699E-6</v>
      </c>
      <c r="E12">
        <v>-7.7395729024978301E-3</v>
      </c>
      <c r="F12">
        <v>3.3792855815839599E-6</v>
      </c>
      <c r="G12">
        <v>2.6370524285734798E-4</v>
      </c>
      <c r="H12">
        <v>7.5381637019145097E-6</v>
      </c>
      <c r="I12">
        <v>2.3552010530494302E-3</v>
      </c>
      <c r="J12">
        <v>1.37926479881334E-2</v>
      </c>
      <c r="K12">
        <v>-6.7396830276642604E-3</v>
      </c>
      <c r="L12">
        <v>-3.92867893543292E-3</v>
      </c>
      <c r="M12">
        <v>-7.0820351438545303E-3</v>
      </c>
      <c r="N12">
        <v>4.1079253059614898E-3</v>
      </c>
    </row>
    <row r="13" spans="1:20">
      <c r="A13">
        <v>25</v>
      </c>
      <c r="C13">
        <v>7.8471002597240193E-3</v>
      </c>
      <c r="D13">
        <v>3.6633678410780101E-6</v>
      </c>
      <c r="E13">
        <v>-2.5275968029116998E-3</v>
      </c>
      <c r="F13">
        <v>-3.64159772070494E-6</v>
      </c>
      <c r="G13">
        <v>1.7744879346870399E-3</v>
      </c>
      <c r="H13">
        <v>3.3768182026161502E-6</v>
      </c>
      <c r="I13">
        <v>-2.7442445362764198E-3</v>
      </c>
      <c r="J13">
        <v>-5.7218675874737297E-3</v>
      </c>
      <c r="K13">
        <v>-2.1676022164687199E-3</v>
      </c>
      <c r="L13">
        <v>4.4752023961076599E-3</v>
      </c>
      <c r="M13">
        <v>3.7161124253763901E-3</v>
      </c>
      <c r="N13">
        <v>-1.8424308989549901E-2</v>
      </c>
    </row>
    <row r="14" spans="1:20">
      <c r="A14">
        <v>26</v>
      </c>
      <c r="C14">
        <v>1.39653883072492E-2</v>
      </c>
      <c r="D14">
        <v>4.6292653772539396E-6</v>
      </c>
      <c r="E14">
        <v>2.1670622637035598E-3</v>
      </c>
      <c r="F14">
        <v>-9.9511186637535298E-6</v>
      </c>
      <c r="G14">
        <v>3.0892589164852602E-3</v>
      </c>
      <c r="H14">
        <v>-5.6369468182104796E-7</v>
      </c>
      <c r="I14">
        <v>-7.4018868749270404E-3</v>
      </c>
      <c r="J14">
        <v>-2.3679692437894102E-2</v>
      </c>
      <c r="K14">
        <v>2.1329748848515399E-3</v>
      </c>
      <c r="L14">
        <v>1.19238431555693E-2</v>
      </c>
      <c r="M14">
        <v>1.34506106340577E-2</v>
      </c>
      <c r="N14">
        <v>-3.8242846560241399E-2</v>
      </c>
    </row>
    <row r="15" spans="1:20">
      <c r="A15">
        <v>27</v>
      </c>
      <c r="C15">
        <v>1.9141684228810799E-2</v>
      </c>
      <c r="D15">
        <v>5.45363546189392E-6</v>
      </c>
      <c r="E15">
        <v>6.39598811297759E-3</v>
      </c>
      <c r="F15">
        <v>-1.5573598416196399E-5</v>
      </c>
      <c r="G15">
        <v>4.2293271383742103E-3</v>
      </c>
      <c r="H15">
        <v>-4.2981468690861399E-6</v>
      </c>
      <c r="I15">
        <v>-1.1586934887330501E-2</v>
      </c>
      <c r="J15">
        <v>-3.9986291263980303E-2</v>
      </c>
      <c r="K15">
        <v>6.1736965592338296E-3</v>
      </c>
      <c r="L15">
        <v>1.8481289410094501E-2</v>
      </c>
      <c r="M15">
        <v>2.2111916225668399E-2</v>
      </c>
      <c r="N15">
        <v>-5.5496758080998201E-2</v>
      </c>
    </row>
    <row r="16" spans="1:20">
      <c r="A16">
        <v>28</v>
      </c>
      <c r="C16">
        <v>2.35762718229484E-2</v>
      </c>
      <c r="D16">
        <v>6.1598856171407598E-6</v>
      </c>
      <c r="E16">
        <v>1.02125413401186E-2</v>
      </c>
      <c r="F16">
        <v>-2.05413310765401E-5</v>
      </c>
      <c r="G16">
        <v>5.2138938522672297E-3</v>
      </c>
      <c r="H16">
        <v>-7.8379876291556593E-6</v>
      </c>
      <c r="I16">
        <v>-1.52792818523242E-2</v>
      </c>
      <c r="J16">
        <v>-5.4599167193788198E-2</v>
      </c>
      <c r="K16">
        <v>9.9627364466723396E-3</v>
      </c>
      <c r="L16">
        <v>2.42132252427401E-2</v>
      </c>
      <c r="M16">
        <v>2.9710624023678599E-2</v>
      </c>
      <c r="N16">
        <v>-7.0362424442346E-2</v>
      </c>
    </row>
    <row r="17" spans="1:14">
      <c r="A17">
        <v>29</v>
      </c>
      <c r="C17">
        <v>2.7399384299412698E-2</v>
      </c>
      <c r="D17">
        <v>6.7626751318883302E-6</v>
      </c>
      <c r="E17">
        <v>1.36670293354362E-2</v>
      </c>
      <c r="F17">
        <v>-2.4888333658878998E-5</v>
      </c>
      <c r="G17">
        <v>6.0609992753253303E-3</v>
      </c>
      <c r="H17">
        <v>-1.11872630925713E-5</v>
      </c>
      <c r="I17">
        <v>-1.8468343942726201E-2</v>
      </c>
      <c r="J17">
        <v>-6.7502294336876795E-2</v>
      </c>
      <c r="K17">
        <v>1.34881067468466E-2</v>
      </c>
      <c r="L17">
        <v>2.9192998495630701E-2</v>
      </c>
      <c r="M17">
        <v>3.6272778301752198E-2</v>
      </c>
      <c r="N17">
        <v>-8.3009919156954201E-2</v>
      </c>
    </row>
    <row r="18" spans="1:14">
      <c r="A18">
        <v>30</v>
      </c>
      <c r="C18">
        <v>3.0692026341507798E-2</v>
      </c>
      <c r="D18">
        <v>7.2708977412183603E-6</v>
      </c>
      <c r="E18">
        <v>1.6810982578664199E-2</v>
      </c>
      <c r="F18">
        <v>-2.8652652466210098E-5</v>
      </c>
      <c r="G18">
        <v>6.78730587759624E-3</v>
      </c>
      <c r="H18">
        <v>-1.4345551063721401E-5</v>
      </c>
      <c r="I18">
        <v>-2.1155247430385798E-2</v>
      </c>
      <c r="J18">
        <v>-7.8702824207672606E-2</v>
      </c>
      <c r="K18">
        <v>1.67262007174926E-2</v>
      </c>
      <c r="L18">
        <v>3.34960628801588E-2</v>
      </c>
      <c r="M18">
        <v>4.18516692651245E-2</v>
      </c>
      <c r="N18">
        <v>-9.3608592027195403E-2</v>
      </c>
    </row>
    <row r="19" spans="1:14">
      <c r="A19">
        <v>31</v>
      </c>
      <c r="C19">
        <v>3.3510444919960997E-2</v>
      </c>
      <c r="D19">
        <v>7.6912438791154597E-6</v>
      </c>
      <c r="E19">
        <v>1.96801190099372E-2</v>
      </c>
      <c r="F19">
        <v>-3.1871074143374803E-5</v>
      </c>
      <c r="G19">
        <v>7.4068515292831103E-3</v>
      </c>
      <c r="H19">
        <v>-1.73101855358571E-5</v>
      </c>
      <c r="I19">
        <v>-2.33592565769811E-2</v>
      </c>
      <c r="J19">
        <v>-8.8221787921142394E-2</v>
      </c>
      <c r="K19">
        <v>1.96586422017795E-2</v>
      </c>
      <c r="L19">
        <v>3.71892371278566E-2</v>
      </c>
      <c r="M19">
        <v>4.6519521603306302E-2</v>
      </c>
      <c r="N19">
        <v>-0.102318535166119</v>
      </c>
    </row>
    <row r="20" spans="1:14">
      <c r="A20">
        <v>32</v>
      </c>
      <c r="C20">
        <v>3.5865701999020901E-2</v>
      </c>
      <c r="D20">
        <v>8.0263758448495503E-6</v>
      </c>
      <c r="E20">
        <v>2.2292200798050402E-2</v>
      </c>
      <c r="F20">
        <v>-3.4580800551076199E-5</v>
      </c>
      <c r="G20">
        <v>7.9306374470213808E-3</v>
      </c>
      <c r="H20">
        <v>-2.0069742286743499E-5</v>
      </c>
      <c r="I20">
        <v>-2.5125007917361102E-2</v>
      </c>
      <c r="J20">
        <v>-9.6093346411892294E-2</v>
      </c>
      <c r="K20">
        <v>2.22698272163981E-2</v>
      </c>
      <c r="L20">
        <v>4.0332372343537599E-2</v>
      </c>
      <c r="M20">
        <v>5.0381316692943698E-2</v>
      </c>
      <c r="N20">
        <v>-0.10929765005858399</v>
      </c>
    </row>
    <row r="21" spans="1:14">
      <c r="A21">
        <v>33</v>
      </c>
      <c r="C21">
        <v>3.7763182628428801E-2</v>
      </c>
      <c r="D21">
        <v>8.2783401662567308E-6</v>
      </c>
      <c r="E21">
        <v>2.4661305807480698E-2</v>
      </c>
      <c r="F21">
        <v>-3.6815844229209902E-5</v>
      </c>
      <c r="G21">
        <v>8.3681064819711697E-3</v>
      </c>
      <c r="H21">
        <v>-2.2614077211047201E-5</v>
      </c>
      <c r="I21">
        <v>-2.64955594287954E-2</v>
      </c>
      <c r="J21">
        <v>-0.10236061016346</v>
      </c>
      <c r="K21">
        <v>2.45486107645068E-2</v>
      </c>
      <c r="L21">
        <v>4.2978552262485703E-2</v>
      </c>
      <c r="M21">
        <v>5.3534131058725599E-2</v>
      </c>
      <c r="N21">
        <v>-0.114688318313777</v>
      </c>
    </row>
    <row r="22" spans="1:14">
      <c r="A22">
        <v>34</v>
      </c>
      <c r="C22">
        <v>3.9235173038812299E-2</v>
      </c>
      <c r="D22">
        <v>8.4451091582060706E-6</v>
      </c>
      <c r="E22">
        <v>2.6793076499355799E-2</v>
      </c>
      <c r="F22">
        <v>-3.8605177680839403E-5</v>
      </c>
      <c r="G22">
        <v>8.7268765110000094E-3</v>
      </c>
      <c r="H22">
        <v>-2.4932663563070899E-5</v>
      </c>
      <c r="I22">
        <v>-2.75170604535377E-2</v>
      </c>
      <c r="J22">
        <v>-0.107101430522255</v>
      </c>
      <c r="K22">
        <v>2.6497620675460399E-2</v>
      </c>
      <c r="L22">
        <v>4.5177986982396903E-2</v>
      </c>
      <c r="M22">
        <v>5.6075566592761902E-2</v>
      </c>
      <c r="N22">
        <v>-0.11861574196704699</v>
      </c>
    </row>
    <row r="23" spans="1:14">
      <c r="A23">
        <v>35</v>
      </c>
      <c r="C23">
        <v>4.0349951322564699E-2</v>
      </c>
      <c r="D23">
        <v>8.5189051013401206E-6</v>
      </c>
      <c r="E23">
        <v>2.86897882611221E-2</v>
      </c>
      <c r="F23">
        <v>-3.9974458732050501E-5</v>
      </c>
      <c r="G23">
        <v>9.0126092393614209E-3</v>
      </c>
      <c r="H23">
        <v>-2.7012725856590001E-5</v>
      </c>
      <c r="I23">
        <v>-2.8234056447026E-2</v>
      </c>
      <c r="J23">
        <v>-0.110405830992388</v>
      </c>
      <c r="K23">
        <v>2.81362610317277E-2</v>
      </c>
      <c r="L23">
        <v>4.6980057839176997E-2</v>
      </c>
      <c r="M23">
        <v>5.8096968074272198E-2</v>
      </c>
      <c r="N23">
        <v>-0.12119149361781199</v>
      </c>
    </row>
    <row r="24" spans="1:14">
      <c r="A24">
        <v>36</v>
      </c>
      <c r="C24">
        <v>4.1170350488799898E-2</v>
      </c>
      <c r="D24">
        <v>8.4931615260685993E-6</v>
      </c>
      <c r="E24">
        <v>3.03526144104387E-2</v>
      </c>
      <c r="F24">
        <v>-4.0947887099296303E-5</v>
      </c>
      <c r="G24">
        <v>9.2303514602529706E-3</v>
      </c>
      <c r="H24">
        <v>-2.8844399084571E-5</v>
      </c>
      <c r="I24">
        <v>-2.8683766898088998E-2</v>
      </c>
      <c r="J24">
        <v>-0.11237117716200599</v>
      </c>
      <c r="K24">
        <v>2.94838834633993E-2</v>
      </c>
      <c r="L24">
        <v>4.8428727390607697E-2</v>
      </c>
      <c r="M24">
        <v>5.9668307113083699E-2</v>
      </c>
      <c r="N24">
        <v>-0.122524820384672</v>
      </c>
    </row>
    <row r="25" spans="1:14">
      <c r="A25">
        <v>37</v>
      </c>
      <c r="C25">
        <v>4.1769723891674999E-2</v>
      </c>
      <c r="D25">
        <v>8.3641280785862193E-6</v>
      </c>
      <c r="E25">
        <v>3.1775800476052198E-2</v>
      </c>
      <c r="F25">
        <v>-4.15495535643906E-5</v>
      </c>
      <c r="G25">
        <v>9.3849925187417006E-3</v>
      </c>
      <c r="H25">
        <v>-3.0423010626945399E-5</v>
      </c>
      <c r="I25">
        <v>-2.88915697537417E-2</v>
      </c>
      <c r="J25">
        <v>-0.11314267574459599</v>
      </c>
      <c r="K25">
        <v>3.0563088793662999E-2</v>
      </c>
      <c r="L25">
        <v>4.9561264109550002E-2</v>
      </c>
      <c r="M25">
        <v>6.0812505327353598E-2</v>
      </c>
      <c r="N25">
        <v>-0.122747883329641</v>
      </c>
    </row>
    <row r="26" spans="1:14">
      <c r="A26">
        <v>38</v>
      </c>
      <c r="C26">
        <v>4.22426217736422E-2</v>
      </c>
      <c r="D26">
        <v>8.1312352819828993E-6</v>
      </c>
      <c r="E26">
        <v>3.2953629672524798E-2</v>
      </c>
      <c r="F26">
        <v>-4.1802101605092901E-5</v>
      </c>
      <c r="G26">
        <v>9.4814564078937701E-3</v>
      </c>
      <c r="H26">
        <v>-3.1749772632316799E-5</v>
      </c>
      <c r="I26">
        <v>-2.8878276858329801E-2</v>
      </c>
      <c r="J26">
        <v>-0.11286337814849499</v>
      </c>
      <c r="K26">
        <v>3.1402291873748198E-2</v>
      </c>
      <c r="L26">
        <v>5.0408127043847901E-2</v>
      </c>
      <c r="M26">
        <v>6.1541352244558901E-2</v>
      </c>
      <c r="N26">
        <v>-0.121986574463333</v>
      </c>
    </row>
    <row r="27" spans="1:14">
      <c r="A27">
        <v>39</v>
      </c>
      <c r="C27">
        <v>4.2673015770924701E-2</v>
      </c>
      <c r="D27">
        <v>7.7946924901262093E-6</v>
      </c>
      <c r="E27">
        <v>3.3883712512685599E-2</v>
      </c>
      <c r="F27">
        <v>-4.1727384820777798E-5</v>
      </c>
      <c r="G27">
        <v>9.5242474581071993E-3</v>
      </c>
      <c r="H27">
        <v>-3.2827255430412101E-5</v>
      </c>
      <c r="I27">
        <v>-2.86624893294363E-2</v>
      </c>
      <c r="J27">
        <v>-0.11166387852274801</v>
      </c>
      <c r="K27">
        <v>3.20275289895324E-2</v>
      </c>
      <c r="L27">
        <v>5.0996292514339903E-2</v>
      </c>
      <c r="M27">
        <v>6.1868658288695103E-2</v>
      </c>
      <c r="N27">
        <v>-0.120356144765454</v>
      </c>
    </row>
    <row r="28" spans="1:14">
      <c r="A28">
        <v>40</v>
      </c>
      <c r="C28">
        <v>4.3118499112622097E-2</v>
      </c>
      <c r="D28">
        <v>7.3582206199240804E-6</v>
      </c>
      <c r="E28">
        <v>3.4570452304704298E-2</v>
      </c>
      <c r="F28">
        <v>-4.1349377739141602E-5</v>
      </c>
      <c r="G28">
        <v>9.5174587487223405E-3</v>
      </c>
      <c r="H28">
        <v>-3.3659580011669001E-5</v>
      </c>
      <c r="I28">
        <v>-2.8260456232358101E-2</v>
      </c>
      <c r="J28">
        <v>-0.109675897651228</v>
      </c>
      <c r="K28">
        <v>3.2460336366927599E-2</v>
      </c>
      <c r="L28">
        <v>5.1349027994977502E-2</v>
      </c>
      <c r="M28">
        <v>6.1815386343308597E-2</v>
      </c>
      <c r="N28">
        <v>-0.11797319086545199</v>
      </c>
    </row>
    <row r="29" spans="1:14">
      <c r="A29">
        <v>41</v>
      </c>
      <c r="C29">
        <v>4.35716449936603E-2</v>
      </c>
      <c r="D29">
        <v>6.8376401141101397E-6</v>
      </c>
      <c r="E29">
        <v>3.5019991021207501E-2</v>
      </c>
      <c r="F29">
        <v>-4.0690896723205603E-5</v>
      </c>
      <c r="G29">
        <v>9.4648400006822602E-3</v>
      </c>
      <c r="H29">
        <v>-3.42545977995989E-5</v>
      </c>
      <c r="I29">
        <v>-2.7686771681745301E-2</v>
      </c>
      <c r="J29">
        <v>-0.107019780547287</v>
      </c>
      <c r="K29">
        <v>3.2713468724930202E-2</v>
      </c>
      <c r="L29">
        <v>5.1483645784204501E-2</v>
      </c>
      <c r="M29">
        <v>6.14029798497722E-2</v>
      </c>
      <c r="N29">
        <v>-0.11494449297770699</v>
      </c>
    </row>
    <row r="30" spans="1:14">
      <c r="A30">
        <v>42</v>
      </c>
      <c r="C30">
        <v>4.4012556303022699E-2</v>
      </c>
      <c r="D30">
        <v>6.2497658537275001E-6</v>
      </c>
      <c r="E30">
        <v>3.52391058177366E-2</v>
      </c>
      <c r="F30">
        <v>-3.9773244850493898E-5</v>
      </c>
      <c r="G30">
        <v>9.3698283942176292E-3</v>
      </c>
      <c r="H30">
        <v>-3.4620708948107601E-5</v>
      </c>
      <c r="I30">
        <v>-2.69551245337185E-2</v>
      </c>
      <c r="J30">
        <v>-0.103802169946933</v>
      </c>
      <c r="K30">
        <v>3.2796920311829701E-2</v>
      </c>
      <c r="L30">
        <v>5.1415002477151799E-2</v>
      </c>
      <c r="M30">
        <v>6.0653079492530203E-2</v>
      </c>
      <c r="N30">
        <v>-0.111365706258441</v>
      </c>
    </row>
    <row r="31" spans="1:14">
      <c r="A31">
        <v>43</v>
      </c>
      <c r="C31">
        <v>4.4421495289351597E-2</v>
      </c>
      <c r="D31">
        <v>5.6101357461813004E-6</v>
      </c>
      <c r="E31">
        <v>3.5239265965382002E-2</v>
      </c>
      <c r="F31">
        <v>-3.8620422475155201E-5</v>
      </c>
      <c r="G31">
        <v>9.2354917132349001E-3</v>
      </c>
      <c r="H31">
        <v>-3.4766580880418702E-5</v>
      </c>
      <c r="I31">
        <v>-2.60817041740635E-2</v>
      </c>
      <c r="J31">
        <v>-0.10012023210064599</v>
      </c>
      <c r="K31">
        <v>3.2720345653688199E-2</v>
      </c>
      <c r="L31">
        <v>5.1156816844175203E-2</v>
      </c>
      <c r="M31">
        <v>5.9600909510612303E-2</v>
      </c>
      <c r="N31">
        <v>-0.107331287084731</v>
      </c>
    </row>
    <row r="32" spans="1:14">
      <c r="A32">
        <v>44</v>
      </c>
      <c r="C32">
        <v>4.4777412895117101E-2</v>
      </c>
      <c r="D32">
        <v>4.9335931771032904E-6</v>
      </c>
      <c r="E32">
        <v>3.5033671495518198E-2</v>
      </c>
      <c r="F32">
        <v>-3.7256492042558902E-5</v>
      </c>
      <c r="G32">
        <v>9.0645315327648694E-3</v>
      </c>
      <c r="H32">
        <v>-3.4701364914235797E-5</v>
      </c>
      <c r="I32">
        <v>-2.50830187205144E-2</v>
      </c>
      <c r="J32">
        <v>-9.6061421296384203E-2</v>
      </c>
      <c r="K32">
        <v>3.2493286960560801E-2</v>
      </c>
      <c r="L32">
        <v>5.07218561133254E-2</v>
      </c>
      <c r="M32">
        <v>5.8286017724713098E-2</v>
      </c>
      <c r="N32">
        <v>-0.102929847817037</v>
      </c>
    </row>
    <row r="33" spans="1:14">
      <c r="A33">
        <v>45</v>
      </c>
      <c r="C33">
        <v>4.50499874224164E-2</v>
      </c>
      <c r="D33">
        <v>4.2367053243452801E-6</v>
      </c>
      <c r="E33">
        <v>3.4634560578138199E-2</v>
      </c>
      <c r="F33">
        <v>-3.5703179301460601E-5</v>
      </c>
      <c r="G33">
        <v>8.8591149333367997E-3</v>
      </c>
      <c r="H33">
        <v>-3.4436258780523601E-5</v>
      </c>
      <c r="I33">
        <v>-2.3973894386079699E-2</v>
      </c>
      <c r="J33">
        <v>-9.1703186151117097E-2</v>
      </c>
      <c r="K33">
        <v>3.21263110787307E-2</v>
      </c>
      <c r="L33">
        <v>5.0122338965737298E-2</v>
      </c>
      <c r="M33">
        <v>5.6743786082863699E-2</v>
      </c>
      <c r="N33">
        <v>-9.8239858083572204E-2</v>
      </c>
    </row>
    <row r="34" spans="1:14">
      <c r="A34">
        <v>46</v>
      </c>
      <c r="C34">
        <v>4.5212897631449402E-2</v>
      </c>
      <c r="D34">
        <v>3.53404549136016E-6</v>
      </c>
      <c r="E34">
        <v>3.4054584176330699E-2</v>
      </c>
      <c r="F34">
        <v>-3.3983101013657098E-5</v>
      </c>
      <c r="G34">
        <v>8.6212474382505507E-3</v>
      </c>
      <c r="H34">
        <v>-3.3981739381072602E-5</v>
      </c>
      <c r="I34">
        <v>-2.2767146461411002E-2</v>
      </c>
      <c r="J34">
        <v>-8.7113877984154306E-2</v>
      </c>
      <c r="K34">
        <v>3.1629135011145899E-2</v>
      </c>
      <c r="L34">
        <v>4.9369495208961403E-2</v>
      </c>
      <c r="M34">
        <v>5.5000448085721097E-2</v>
      </c>
      <c r="N34">
        <v>-9.3332834755697203E-2</v>
      </c>
    </row>
    <row r="35" spans="1:14">
      <c r="A35">
        <v>47</v>
      </c>
      <c r="C35">
        <v>4.52433821772633E-2</v>
      </c>
      <c r="D35">
        <v>2.8383484447225301E-6</v>
      </c>
      <c r="E35">
        <v>3.3308206430704403E-2</v>
      </c>
      <c r="F35">
        <v>-3.2123007038364897E-5</v>
      </c>
      <c r="G35">
        <v>8.3527865283921105E-3</v>
      </c>
      <c r="H35">
        <v>-3.33476511795716E-5</v>
      </c>
      <c r="I35">
        <v>-2.14732420469055E-2</v>
      </c>
      <c r="J35">
        <v>-8.23535130591182E-2</v>
      </c>
      <c r="K35">
        <v>3.10106890403858E-2</v>
      </c>
      <c r="L35">
        <v>4.8473565970075697E-2</v>
      </c>
      <c r="M35">
        <v>5.3068084656784399E-2</v>
      </c>
      <c r="N35">
        <v>-8.8276437405030897E-2</v>
      </c>
    </row>
    <row r="36" spans="1:14">
      <c r="A36">
        <v>48</v>
      </c>
      <c r="C36">
        <v>4.5119460242522003E-2</v>
      </c>
      <c r="D36">
        <v>2.1594392851653799E-6</v>
      </c>
      <c r="E36">
        <v>3.2409006166475698E-2</v>
      </c>
      <c r="F36">
        <v>-3.0147651985501501E-5</v>
      </c>
      <c r="G36">
        <v>8.05531102205315E-3</v>
      </c>
      <c r="H36">
        <v>-3.2544970679282401E-5</v>
      </c>
      <c r="I36">
        <v>-2.01015114282601E-2</v>
      </c>
      <c r="J36">
        <v>-7.7475264452360207E-2</v>
      </c>
      <c r="K36">
        <v>3.02792149846649E-2</v>
      </c>
      <c r="L36">
        <v>4.7441291216632701E-2</v>
      </c>
      <c r="M36">
        <v>5.09564138919067E-2</v>
      </c>
      <c r="N36">
        <v>-8.3131116996289403E-2</v>
      </c>
    </row>
    <row r="37" spans="1:14">
      <c r="A37">
        <v>49</v>
      </c>
      <c r="C37">
        <v>4.4819507880658797E-2</v>
      </c>
      <c r="D37">
        <v>1.504404870456E-6</v>
      </c>
      <c r="E37">
        <v>3.1369360008717699E-2</v>
      </c>
      <c r="F37">
        <v>-2.80791997835372E-5</v>
      </c>
      <c r="G37">
        <v>7.7301305703172396E-3</v>
      </c>
      <c r="H37">
        <v>-3.1585878998541302E-5</v>
      </c>
      <c r="I37">
        <v>-1.86604634608738E-2</v>
      </c>
      <c r="J37">
        <v>-7.2526054702253706E-2</v>
      </c>
      <c r="K37">
        <v>2.94423344016757E-2</v>
      </c>
      <c r="L37">
        <v>4.6275954229664198E-2</v>
      </c>
      <c r="M37">
        <v>4.8674516864089398E-2</v>
      </c>
      <c r="N37">
        <v>-7.7950168130791003E-2</v>
      </c>
    </row>
    <row r="38" spans="1:14">
      <c r="A38">
        <v>50</v>
      </c>
      <c r="C38">
        <v>4.4324797031784199E-2</v>
      </c>
      <c r="D38">
        <v>8.7935286119389399E-7</v>
      </c>
      <c r="E38">
        <v>3.0198979173444902E-2</v>
      </c>
      <c r="F38">
        <v>-2.5938246729140199E-5</v>
      </c>
      <c r="G38">
        <v>7.37847338608821E-3</v>
      </c>
      <c r="H38">
        <v>-3.0481690655115301E-5</v>
      </c>
      <c r="I38">
        <v>-1.71601981934533E-2</v>
      </c>
      <c r="J38">
        <v>-6.7535548803669507E-2</v>
      </c>
      <c r="K38">
        <v>2.8507082182709802E-2</v>
      </c>
      <c r="L38">
        <v>4.4980673122200401E-2</v>
      </c>
      <c r="M38">
        <v>4.62298517441386E-2</v>
      </c>
      <c r="N38">
        <v>-7.2771023597005199E-2</v>
      </c>
    </row>
    <row r="39" spans="1:14">
      <c r="A39">
        <v>51</v>
      </c>
      <c r="C39">
        <v>4.3619298258016102E-2</v>
      </c>
      <c r="D39">
        <v>2.8960882003659099E-7</v>
      </c>
      <c r="E39">
        <v>2.8904629992549499E-2</v>
      </c>
      <c r="F39">
        <v>-2.3744251778978802E-5</v>
      </c>
      <c r="G39">
        <v>7.00150220649176E-3</v>
      </c>
      <c r="H39">
        <v>-2.92428237600451E-5</v>
      </c>
      <c r="I39">
        <v>-1.5613049079885101E-2</v>
      </c>
      <c r="J39">
        <v>-6.251391965908E-2</v>
      </c>
      <c r="K39">
        <v>2.7479955706384701E-2</v>
      </c>
      <c r="L39">
        <v>4.35585686171946E-2</v>
      </c>
      <c r="M39">
        <v>4.3628047053688897E-2</v>
      </c>
      <c r="N39">
        <v>-6.7613648910955296E-2</v>
      </c>
    </row>
    <row r="40" spans="1:14">
      <c r="A40">
        <v>52</v>
      </c>
      <c r="C40">
        <v>4.2690217917486201E-2</v>
      </c>
      <c r="D40">
        <v>-2.6061700930668502E-7</v>
      </c>
      <c r="E40">
        <v>2.74924918826773E-2</v>
      </c>
      <c r="F40">
        <v>-2.1514702590597098E-5</v>
      </c>
      <c r="G40">
        <v>6.6007522418400901E-3</v>
      </c>
      <c r="H40">
        <v>-2.7879771130168199E-5</v>
      </c>
      <c r="I40">
        <v>-1.40303219225695E-2</v>
      </c>
      <c r="J40">
        <v>-5.7469140057478697E-2</v>
      </c>
      <c r="K40">
        <v>2.6364839186751299E-2</v>
      </c>
      <c r="L40">
        <v>4.2010087259890298E-2</v>
      </c>
      <c r="M40">
        <v>4.0874425004487201E-2</v>
      </c>
      <c r="N40">
        <v>-6.2494782145855701E-2</v>
      </c>
    </row>
    <row r="41" spans="1:14">
      <c r="A41">
        <v>53</v>
      </c>
      <c r="C41">
        <v>4.1529015072455898E-2</v>
      </c>
      <c r="D41">
        <v>-7.6879034205390397E-7</v>
      </c>
      <c r="E41">
        <v>2.5968362628545599E-2</v>
      </c>
      <c r="F41">
        <v>-1.92652557529094E-5</v>
      </c>
      <c r="G41">
        <v>6.17879029289581E-3</v>
      </c>
      <c r="H41">
        <v>-2.6404515470313E-5</v>
      </c>
      <c r="I41">
        <v>-1.2422178439224199E-2</v>
      </c>
      <c r="J41">
        <v>-5.2408391349149798E-2</v>
      </c>
      <c r="K41">
        <v>2.5159837855369498E-2</v>
      </c>
      <c r="L41">
        <v>4.03289681088927E-2</v>
      </c>
      <c r="M41">
        <v>3.79741216582445E-2</v>
      </c>
      <c r="N41">
        <v>-5.7429204632401198E-2</v>
      </c>
    </row>
    <row r="42" spans="1:14">
      <c r="A42">
        <v>54</v>
      </c>
      <c r="C42">
        <v>4.0129021330377802E-2</v>
      </c>
      <c r="D42">
        <v>-1.2329330170146599E-6</v>
      </c>
      <c r="E42">
        <v>2.4336929483350599E-2</v>
      </c>
      <c r="F42">
        <v>-1.70107252053242E-5</v>
      </c>
      <c r="G42">
        <v>5.7381428616833903E-3</v>
      </c>
      <c r="H42">
        <v>-2.4828395436271601E-5</v>
      </c>
      <c r="I42">
        <v>-1.0799444284118401E-2</v>
      </c>
      <c r="J42">
        <v>-4.73380001065693E-2</v>
      </c>
      <c r="K42">
        <v>2.3862585565854699E-2</v>
      </c>
      <c r="L42">
        <v>3.8508833477300303E-2</v>
      </c>
      <c r="M42">
        <v>3.4932104613590198E-2</v>
      </c>
      <c r="N42">
        <v>-5.2423516305781799E-2</v>
      </c>
    </row>
    <row r="43" spans="1:14">
      <c r="A43">
        <v>55</v>
      </c>
      <c r="C43">
        <v>3.8484853314781901E-2</v>
      </c>
      <c r="D43">
        <v>-1.6513793799077801E-6</v>
      </c>
      <c r="E43">
        <v>2.2601026251893901E-2</v>
      </c>
      <c r="F43">
        <v>-1.47660390479309E-5</v>
      </c>
      <c r="G43">
        <v>5.2811127168927996E-3</v>
      </c>
      <c r="H43">
        <v>-2.3161783074376898E-5</v>
      </c>
      <c r="I43">
        <v>-9.17535938581082E-3</v>
      </c>
      <c r="J43">
        <v>-4.2263348763811798E-2</v>
      </c>
      <c r="K43">
        <v>2.2471194925183E-2</v>
      </c>
      <c r="L43">
        <v>3.6544327365076103E-2</v>
      </c>
      <c r="M43">
        <v>3.1753094149650003E-2</v>
      </c>
      <c r="N43">
        <v>-4.7470078302170197E-2</v>
      </c>
    </row>
    <row r="44" spans="1:14">
      <c r="A44">
        <v>56</v>
      </c>
      <c r="C44">
        <v>3.6592567588444397E-2</v>
      </c>
      <c r="D44">
        <v>-2.0227483563672902E-6</v>
      </c>
      <c r="E44">
        <v>2.0763315883178798E-2</v>
      </c>
      <c r="F44">
        <v>-1.25447555330283E-5</v>
      </c>
      <c r="G44">
        <v>4.8098068143431804E-3</v>
      </c>
      <c r="H44">
        <v>-2.1414168918765201E-5</v>
      </c>
      <c r="I44">
        <v>-7.5623220203588897E-3</v>
      </c>
      <c r="J44">
        <v>-3.7189328181803198E-2</v>
      </c>
      <c r="K44">
        <v>2.0984274125566998E-2</v>
      </c>
      <c r="L44">
        <v>3.4430984200695597E-2</v>
      </c>
      <c r="M44">
        <v>2.8442024822753698E-2</v>
      </c>
      <c r="N44">
        <v>-4.2559820849448197E-2</v>
      </c>
    </row>
    <row r="45" spans="1:14">
      <c r="A45">
        <v>57</v>
      </c>
      <c r="C45">
        <v>3.4459152627922797E-2</v>
      </c>
      <c r="D45">
        <v>-2.3461651221801101E-6</v>
      </c>
      <c r="E45">
        <v>1.88263016013481E-2</v>
      </c>
      <c r="F45">
        <v>-1.03589951025995E-5</v>
      </c>
      <c r="G45">
        <v>4.3263574349086103E-3</v>
      </c>
      <c r="H45">
        <v>-1.9594061313021899E-5</v>
      </c>
      <c r="I45">
        <v>-5.9713018123010997E-3</v>
      </c>
      <c r="J45">
        <v>-3.2120244966318698E-2</v>
      </c>
      <c r="K45">
        <v>1.94032084737241E-2</v>
      </c>
      <c r="L45">
        <v>3.2164734078293601E-2</v>
      </c>
      <c r="M45">
        <v>2.5003078296244E-2</v>
      </c>
      <c r="N45">
        <v>-3.7685185426894897E-2</v>
      </c>
    </row>
    <row r="46" spans="1:14">
      <c r="A46">
        <v>58</v>
      </c>
      <c r="C46">
        <v>3.2103122281446503E-2</v>
      </c>
      <c r="D46">
        <v>-2.6212518084989298E-6</v>
      </c>
      <c r="E46">
        <v>1.6793085540397702E-2</v>
      </c>
      <c r="F46">
        <v>-8.2194505539590102E-6</v>
      </c>
      <c r="G46">
        <v>3.8329542356212399E-3</v>
      </c>
      <c r="H46">
        <v>-1.7709045654568101E-5</v>
      </c>
      <c r="I46">
        <v>-4.4124350468992503E-3</v>
      </c>
      <c r="J46">
        <v>-2.70604792767251E-2</v>
      </c>
      <c r="K46">
        <v>1.7732288210556401E-2</v>
      </c>
      <c r="L46">
        <v>2.97417816151575E-2</v>
      </c>
      <c r="M46">
        <v>2.1442711973820701E-2</v>
      </c>
      <c r="N46">
        <v>-3.2837510734407903E-2</v>
      </c>
    </row>
    <row r="47" spans="1:14">
      <c r="A47">
        <v>59</v>
      </c>
      <c r="C47">
        <v>2.95422875412878E-2</v>
      </c>
      <c r="D47">
        <v>-2.8477835676277199E-6</v>
      </c>
      <c r="E47">
        <v>1.46722884325783E-2</v>
      </c>
      <c r="F47">
        <v>-6.1343364072818903E-6</v>
      </c>
      <c r="G47">
        <v>3.3316051801506302E-3</v>
      </c>
      <c r="H47">
        <v>-1.57660786614944E-5</v>
      </c>
      <c r="I47">
        <v>-2.8971378786648602E-3</v>
      </c>
      <c r="J47">
        <v>-2.2018276598657401E-2</v>
      </c>
      <c r="K47">
        <v>1.59757318392337E-2</v>
      </c>
      <c r="L47">
        <v>2.71590157760206E-2</v>
      </c>
      <c r="M47">
        <v>1.7787742578891E-2</v>
      </c>
      <c r="N47">
        <v>-2.7994814440513299E-2</v>
      </c>
    </row>
    <row r="48" spans="1:14">
      <c r="A48">
        <v>60</v>
      </c>
      <c r="C48">
        <v>2.6793185283980701E-2</v>
      </c>
      <c r="D48">
        <v>-3.0256063250355702E-6</v>
      </c>
      <c r="E48">
        <v>1.2475130835247801E-2</v>
      </c>
      <c r="F48">
        <v>-4.1101946339772198E-6</v>
      </c>
      <c r="G48">
        <v>2.82415954616111E-3</v>
      </c>
      <c r="H48">
        <v>-1.37715578447661E-5</v>
      </c>
      <c r="I48">
        <v>-1.43699786138018E-3</v>
      </c>
      <c r="J48">
        <v>-1.7003557581613201E-2</v>
      </c>
      <c r="K48">
        <v>1.4137363824625399E-2</v>
      </c>
      <c r="L48">
        <v>2.44136326002313E-2</v>
      </c>
      <c r="M48">
        <v>1.40746067440123E-2</v>
      </c>
      <c r="N48">
        <v>-2.3129038161867801E-2</v>
      </c>
    </row>
    <row r="49" spans="1:14">
      <c r="A49">
        <v>61</v>
      </c>
      <c r="C49">
        <v>2.3870880756302199E-2</v>
      </c>
      <c r="D49">
        <v>-3.1548611767462401E-6</v>
      </c>
      <c r="E49">
        <v>1.02119459727508E-2</v>
      </c>
      <c r="F49">
        <v>-2.1528174887208698E-6</v>
      </c>
      <c r="G49">
        <v>2.31221785920166E-3</v>
      </c>
      <c r="H49">
        <v>-1.1731366590606001E-5</v>
      </c>
      <c r="I49">
        <v>-4.24007707584551E-5</v>
      </c>
      <c r="J49">
        <v>-1.20252860781012E-2</v>
      </c>
      <c r="K49">
        <v>1.2221443535374001E-2</v>
      </c>
      <c r="L49">
        <v>2.15047557873995E-2</v>
      </c>
      <c r="M49">
        <v>1.03364998446605E-2</v>
      </c>
      <c r="N49">
        <v>-1.8214798139140499E-2</v>
      </c>
    </row>
    <row r="50" spans="1:14">
      <c r="A50">
        <v>62</v>
      </c>
      <c r="C50">
        <v>2.0788751287149399E-2</v>
      </c>
      <c r="D50">
        <v>-3.2361727275720402E-6</v>
      </c>
      <c r="E50">
        <v>7.8922155089076202E-3</v>
      </c>
      <c r="F50">
        <v>-2.6733105551457502E-7</v>
      </c>
      <c r="G50">
        <v>1.7970549811914299E-3</v>
      </c>
      <c r="H50">
        <v>-9.6509154603463492E-6</v>
      </c>
      <c r="I50">
        <v>1.2773712618532301E-3</v>
      </c>
      <c r="J50">
        <v>-7.09152723728623E-3</v>
      </c>
      <c r="K50">
        <v>1.02333577133926E-2</v>
      </c>
      <c r="L50">
        <v>1.84348124231919E-2</v>
      </c>
      <c r="M50">
        <v>6.6035200623470996E-3</v>
      </c>
      <c r="N50">
        <v>-1.3229238134262E-2</v>
      </c>
    </row>
    <row r="51" spans="1:14">
      <c r="A51">
        <v>63</v>
      </c>
      <c r="C51">
        <v>1.75574107158054E-2</v>
      </c>
      <c r="D51">
        <v>-3.27151079426713E-6</v>
      </c>
      <c r="E51">
        <v>5.5252905448872599E-3</v>
      </c>
      <c r="F51">
        <v>1.54216525150019E-6</v>
      </c>
      <c r="G51">
        <v>1.27924283913528E-3</v>
      </c>
      <c r="H51">
        <v>-7.5351680421942299E-6</v>
      </c>
      <c r="I51">
        <v>2.5148512875965401E-3</v>
      </c>
      <c r="J51">
        <v>-2.2097098702991099E-3</v>
      </c>
      <c r="K51">
        <v>8.18260152370698E-3</v>
      </c>
      <c r="L51">
        <v>1.5215673091162301E-2</v>
      </c>
      <c r="M51">
        <v>2.90268929711246E-3</v>
      </c>
      <c r="N51">
        <v>-8.1534592328322796E-3</v>
      </c>
    </row>
    <row r="52" spans="1:14">
      <c r="A52">
        <v>64</v>
      </c>
      <c r="C52">
        <v>1.4186663202653301E-2</v>
      </c>
      <c r="D52">
        <v>-3.2628142192514501E-6</v>
      </c>
      <c r="E52">
        <v>3.1244815730246999E-3</v>
      </c>
      <c r="F52">
        <v>3.27518675469207E-6</v>
      </c>
      <c r="G52">
        <v>7.5927517045748505E-4</v>
      </c>
      <c r="H52">
        <v>-5.3886985582618499E-6</v>
      </c>
      <c r="I52">
        <v>3.6693735542234801E-3</v>
      </c>
      <c r="J52">
        <v>2.6121888268337799E-3</v>
      </c>
      <c r="K52">
        <v>6.0781520998407501E-3</v>
      </c>
      <c r="L52">
        <v>1.18588918131652E-2</v>
      </c>
      <c r="M52">
        <v>-7.4342401876315001E-4</v>
      </c>
      <c r="N52">
        <v>-2.98267330192914E-3</v>
      </c>
    </row>
    <row r="53" spans="1:14">
      <c r="A53">
        <v>65</v>
      </c>
      <c r="C53">
        <v>1.0685669233428299E-2</v>
      </c>
      <c r="D53">
        <v>-3.2119197204139002E-6</v>
      </c>
      <c r="E53">
        <v>7.0405110371041203E-4</v>
      </c>
      <c r="F53">
        <v>4.93279310243011E-6</v>
      </c>
      <c r="G53">
        <v>2.3760645578807499E-4</v>
      </c>
      <c r="H53">
        <v>-3.21572541972515E-6</v>
      </c>
      <c r="I53">
        <v>4.7431140696208001E-3</v>
      </c>
      <c r="J53">
        <v>7.3664211204183001E-3</v>
      </c>
      <c r="K53">
        <v>3.9282691391502303E-3</v>
      </c>
      <c r="L53">
        <v>8.3752169124608998E-3</v>
      </c>
      <c r="M53">
        <v>-4.3152303685012302E-3</v>
      </c>
      <c r="N53">
        <v>2.2818939426416701E-3</v>
      </c>
    </row>
    <row r="54" spans="1:14">
      <c r="A54">
        <v>66</v>
      </c>
      <c r="C54">
        <v>7.0629943836406604E-3</v>
      </c>
      <c r="D54">
        <v>-3.1205685764312801E-6</v>
      </c>
      <c r="E54">
        <v>-1.72296404421335E-3</v>
      </c>
      <c r="F54">
        <v>6.5160726698820798E-6</v>
      </c>
      <c r="G54">
        <v>-2.8534483203079798E-4</v>
      </c>
      <c r="H54">
        <v>-1.02014055891608E-6</v>
      </c>
      <c r="I54">
        <v>5.7381946674528502E-3</v>
      </c>
      <c r="J54">
        <v>1.2046022961464301E-2</v>
      </c>
      <c r="K54">
        <v>1.74055489023139E-3</v>
      </c>
      <c r="L54">
        <v>4.7746541436946002E-3</v>
      </c>
      <c r="M54">
        <v>-7.7950059585987202E-3</v>
      </c>
      <c r="N54">
        <v>7.6389282547197901E-3</v>
      </c>
    </row>
    <row r="55" spans="1:14">
      <c r="A55">
        <v>67</v>
      </c>
      <c r="C55">
        <v>3.3265098226360501E-3</v>
      </c>
      <c r="D55">
        <v>-2.9905280967135201E-6</v>
      </c>
      <c r="E55">
        <v>-4.1446579956625502E-3</v>
      </c>
      <c r="F55">
        <v>8.0261298709416502E-6</v>
      </c>
      <c r="G55">
        <v>-8.0919508185184298E-4</v>
      </c>
      <c r="H55">
        <v>1.1943284834448101E-6</v>
      </c>
      <c r="I55">
        <v>6.65667097224798E-3</v>
      </c>
      <c r="J55">
        <v>1.66447462424184E-2</v>
      </c>
      <c r="K55">
        <v>-4.7799853207664E-4</v>
      </c>
      <c r="L55">
        <v>1.06686105519849E-3</v>
      </c>
      <c r="M55">
        <v>-1.1166723599801601E-2</v>
      </c>
      <c r="N55">
        <v>1.30870664348284E-2</v>
      </c>
    </row>
    <row r="56" spans="1:14">
      <c r="A56">
        <v>68</v>
      </c>
      <c r="C56">
        <v>-5.1801259496109297E-4</v>
      </c>
      <c r="D56">
        <v>-2.8247549908044802E-6</v>
      </c>
      <c r="E56">
        <v>-6.5502536149093498E-3</v>
      </c>
      <c r="F56">
        <v>9.4641640111525794E-6</v>
      </c>
      <c r="G56">
        <v>-1.3336109531478799E-3</v>
      </c>
      <c r="H56">
        <v>3.4227343146398E-6</v>
      </c>
      <c r="I56">
        <v>7.50060564925725E-3</v>
      </c>
      <c r="J56">
        <v>2.11572531592281E-2</v>
      </c>
      <c r="K56">
        <v>-2.7210308397265198E-3</v>
      </c>
      <c r="L56">
        <v>-2.7354182620142899E-3</v>
      </c>
      <c r="M56">
        <v>-1.4416131689742401E-2</v>
      </c>
      <c r="N56">
        <v>1.8624641349672E-2</v>
      </c>
    </row>
    <row r="57" spans="1:14">
      <c r="A57">
        <v>69</v>
      </c>
      <c r="C57">
        <v>-4.46611775285177E-3</v>
      </c>
      <c r="D57">
        <v>-2.6268036577015199E-6</v>
      </c>
      <c r="E57">
        <v>-8.9322964895233205E-3</v>
      </c>
      <c r="F57">
        <v>1.08334968467183E-5</v>
      </c>
      <c r="G57">
        <v>-1.8582976102163901E-3</v>
      </c>
      <c r="H57">
        <v>5.6595889785793202E-6</v>
      </c>
      <c r="I57">
        <v>8.2738021239867603E-3</v>
      </c>
      <c r="J57">
        <v>2.5585343266944401E-2</v>
      </c>
      <c r="K57">
        <v>-4.9827320163231504E-3</v>
      </c>
      <c r="L57">
        <v>-6.6180494567209501E-3</v>
      </c>
      <c r="M57">
        <v>-1.7536162259823102E-2</v>
      </c>
      <c r="N57">
        <v>2.4243257307593202E-2</v>
      </c>
    </row>
    <row r="58" spans="1:14">
      <c r="A58">
        <v>70</v>
      </c>
      <c r="C58">
        <v>-8.5135804312610492E-3</v>
      </c>
      <c r="D58">
        <v>-2.3999878950853298E-6</v>
      </c>
      <c r="E58">
        <v>-1.1286479717391299E-2</v>
      </c>
      <c r="F58">
        <v>1.21394834193822E-5</v>
      </c>
      <c r="G58">
        <v>-2.3829833281694399E-3</v>
      </c>
      <c r="H58">
        <v>7.8998344259506598E-6</v>
      </c>
      <c r="I58">
        <v>8.9817336268858093E-3</v>
      </c>
      <c r="J58">
        <v>2.9937636171917002E-2</v>
      </c>
      <c r="K58">
        <v>-7.2577496834949099E-3</v>
      </c>
      <c r="L58">
        <v>-1.0567927596150099E-2</v>
      </c>
      <c r="M58">
        <v>-2.0526575157861202E-2</v>
      </c>
      <c r="N58">
        <v>2.9928068448763102E-2</v>
      </c>
    </row>
    <row r="59" spans="1:14">
      <c r="A59">
        <v>71</v>
      </c>
      <c r="C59">
        <v>-1.26563757627354E-2</v>
      </c>
      <c r="D59">
        <v>-2.1473867346522E-6</v>
      </c>
      <c r="E59">
        <v>-1.36090065375516E-2</v>
      </c>
      <c r="F59">
        <v>1.33872240382082E-5</v>
      </c>
      <c r="G59">
        <v>-2.90741748777323E-3</v>
      </c>
      <c r="H59">
        <v>1.01388226410037E-5</v>
      </c>
      <c r="I59">
        <v>9.6295976018039298E-3</v>
      </c>
      <c r="J59">
        <v>3.4222455405160397E-2</v>
      </c>
      <c r="K59">
        <v>-9.5411519464274602E-3</v>
      </c>
      <c r="L59">
        <v>-1.45729332538029E-2</v>
      </c>
      <c r="M59">
        <v>-2.3387613156291599E-2</v>
      </c>
      <c r="N59">
        <v>3.56650201576958E-2</v>
      </c>
    </row>
    <row r="60" spans="1:14">
      <c r="A60">
        <v>72</v>
      </c>
      <c r="C60">
        <v>-1.6890667568293199E-2</v>
      </c>
      <c r="D60">
        <v>-1.8718622141200599E-6</v>
      </c>
      <c r="E60">
        <v>-1.5896428947309402E-2</v>
      </c>
      <c r="F60">
        <v>1.45814761634E-5</v>
      </c>
      <c r="G60">
        <v>-3.43136893914098E-3</v>
      </c>
      <c r="H60">
        <v>1.2372282953698699E-5</v>
      </c>
      <c r="I60">
        <v>1.02222448304454E-2</v>
      </c>
      <c r="J60">
        <v>3.84475209593182E-2</v>
      </c>
      <c r="K60">
        <v>-1.18283942647626E-2</v>
      </c>
      <c r="L60">
        <v>-1.8621856131520301E-2</v>
      </c>
      <c r="M60">
        <v>-2.6119668071290299E-2</v>
      </c>
      <c r="N60">
        <v>4.1441125185800197E-2</v>
      </c>
    </row>
    <row r="61" spans="1:14">
      <c r="A61">
        <v>73</v>
      </c>
      <c r="C61">
        <v>-2.1212430776127E-2</v>
      </c>
      <c r="D61">
        <v>-1.5760886138416199E-6</v>
      </c>
      <c r="E61">
        <v>-1.8145618986827601E-2</v>
      </c>
      <c r="F61">
        <v>1.5726679625682702E-5</v>
      </c>
      <c r="G61">
        <v>-3.9546084648600698E-3</v>
      </c>
      <c r="H61">
        <v>1.45963271374061E-5</v>
      </c>
      <c r="I61">
        <v>1.07642048147625E-2</v>
      </c>
      <c r="J61">
        <v>4.2619995297059801E-2</v>
      </c>
      <c r="K61">
        <v>-1.41153098095366E-2</v>
      </c>
      <c r="L61">
        <v>-2.27042845325491E-2</v>
      </c>
      <c r="M61">
        <v>-2.8723264260580798E-2</v>
      </c>
      <c r="N61">
        <v>4.7244381340549403E-2</v>
      </c>
    </row>
    <row r="62" spans="1:14">
      <c r="A62">
        <v>74</v>
      </c>
      <c r="C62">
        <v>-2.5610868155475901E-2</v>
      </c>
      <c r="D62">
        <v>-1.2627998859926501E-6</v>
      </c>
      <c r="E62">
        <v>-2.0354047203802801E-2</v>
      </c>
      <c r="F62">
        <v>1.68270653815306E-5</v>
      </c>
      <c r="G62">
        <v>-4.4766199040964204E-3</v>
      </c>
      <c r="H62">
        <v>1.6808048273864201E-5</v>
      </c>
      <c r="I62">
        <v>1.12597766953764E-2</v>
      </c>
      <c r="J62">
        <v>4.6746329236019298E-2</v>
      </c>
      <c r="K62">
        <v>-1.6398451231383501E-2</v>
      </c>
      <c r="L62">
        <v>-2.68098116496631E-2</v>
      </c>
      <c r="M62">
        <v>-3.1199606529328999E-2</v>
      </c>
      <c r="N62">
        <v>5.3063398370406703E-2</v>
      </c>
    </row>
    <row r="63" spans="1:14">
      <c r="A63">
        <v>75</v>
      </c>
      <c r="C63">
        <v>-3.00697345934333E-2</v>
      </c>
      <c r="D63">
        <v>-9.3475613294202699E-7</v>
      </c>
      <c r="E63">
        <v>-2.2522529709074299E-2</v>
      </c>
      <c r="F63">
        <v>1.7887455577181299E-5</v>
      </c>
      <c r="G63">
        <v>-4.9966572329522797E-3</v>
      </c>
      <c r="H63">
        <v>1.9005368788516101E-5</v>
      </c>
      <c r="I63">
        <v>1.17136658626515E-2</v>
      </c>
      <c r="J63">
        <v>5.0830515884438203E-2</v>
      </c>
      <c r="K63">
        <v>-1.8674990397027399E-2</v>
      </c>
      <c r="L63">
        <v>-3.0928125157319901E-2</v>
      </c>
      <c r="M63">
        <v>-3.35556854627104E-2</v>
      </c>
      <c r="N63">
        <v>5.8884620243109698E-2</v>
      </c>
    </row>
    <row r="64" spans="1:14">
      <c r="A64">
        <v>76</v>
      </c>
      <c r="C64">
        <v>-3.4573745973279599E-2</v>
      </c>
      <c r="D64">
        <v>-5.9452911260748898E-7</v>
      </c>
      <c r="E64">
        <v>-2.4653663746264001E-2</v>
      </c>
      <c r="F64">
        <v>1.8912849462981999E-5</v>
      </c>
      <c r="G64">
        <v>-5.5140241185776002E-3</v>
      </c>
      <c r="H64">
        <v>2.1186406327755602E-5</v>
      </c>
      <c r="I64">
        <v>1.2130661087951499E-2</v>
      </c>
      <c r="J64">
        <v>5.4875119506649299E-2</v>
      </c>
      <c r="K64">
        <v>-2.09423345226263E-2</v>
      </c>
      <c r="L64">
        <v>-3.5049666164915998E-2</v>
      </c>
      <c r="M64">
        <v>-3.58014157301767E-2</v>
      </c>
      <c r="N64">
        <v>6.4693769939911494E-2</v>
      </c>
    </row>
    <row r="65" spans="1:14">
      <c r="A65">
        <v>77</v>
      </c>
      <c r="C65">
        <v>-3.9108729271697798E-2</v>
      </c>
      <c r="D65">
        <v>-2.4450815550025601E-7</v>
      </c>
      <c r="E65">
        <v>-2.67499097449901E-2</v>
      </c>
      <c r="F65">
        <v>1.9907907846672401E-5</v>
      </c>
      <c r="G65">
        <v>-6.0280797867773303E-3</v>
      </c>
      <c r="H65">
        <v>2.3349437774822201E-5</v>
      </c>
      <c r="I65">
        <v>1.2515231175534301E-2</v>
      </c>
      <c r="J65">
        <v>5.8882530376538303E-2</v>
      </c>
      <c r="K65">
        <v>-2.3198096024986001E-2</v>
      </c>
      <c r="L65">
        <v>-3.9165597586967998E-2</v>
      </c>
      <c r="M65">
        <v>-3.7946119073531299E-2</v>
      </c>
      <c r="N65">
        <v>7.0477646892019394E-2</v>
      </c>
    </row>
    <row r="66" spans="1:14">
      <c r="A66">
        <v>78</v>
      </c>
      <c r="C66">
        <v>-4.3661541547121097E-2</v>
      </c>
      <c r="D66">
        <v>1.13086644493166E-7</v>
      </c>
      <c r="E66">
        <v>-2.88135773603777E-2</v>
      </c>
      <c r="F66">
        <v>2.0876970812988601E-5</v>
      </c>
      <c r="G66">
        <v>-6.5382348436209296E-3</v>
      </c>
      <c r="H66">
        <v>2.5492887069766799E-5</v>
      </c>
      <c r="I66">
        <v>1.2871542552315599E-2</v>
      </c>
      <c r="J66">
        <v>6.2854991816252204E-2</v>
      </c>
      <c r="K66">
        <v>-2.54400771430046E-2</v>
      </c>
      <c r="L66">
        <v>-4.3267750806165899E-2</v>
      </c>
      <c r="M66">
        <v>-3.9998522427403302E-2</v>
      </c>
      <c r="N66">
        <v>7.6224069537195793E-2</v>
      </c>
    </row>
    <row r="67" spans="1:14">
      <c r="A67">
        <v>79</v>
      </c>
      <c r="C67">
        <v>-4.82199954342084E-2</v>
      </c>
      <c r="D67">
        <v>4.7619229848194799E-7</v>
      </c>
      <c r="E67">
        <v>-3.0846835703947299E-2</v>
      </c>
      <c r="F67">
        <v>2.1824080500554298E-5</v>
      </c>
      <c r="G67">
        <v>-7.0439474375683098E-3</v>
      </c>
      <c r="H67">
        <v>2.76153140268409E-5</v>
      </c>
      <c r="I67">
        <v>1.3203480583943199E-2</v>
      </c>
      <c r="J67">
        <v>6.6794610243802205E-2</v>
      </c>
      <c r="K67">
        <v>-2.7666255810457199E-2</v>
      </c>
      <c r="L67">
        <v>-4.7348576649277198E-2</v>
      </c>
      <c r="M67">
        <v>-4.1966798846264197E-2</v>
      </c>
      <c r="N67">
        <v>8.1921800036908202E-2</v>
      </c>
    </row>
    <row r="68" spans="1:14">
      <c r="A68">
        <v>80</v>
      </c>
      <c r="C68">
        <v>-5.2773100617348398E-2</v>
      </c>
      <c r="D68">
        <v>8.4294597257894597E-7</v>
      </c>
      <c r="E68">
        <v>-3.2851711096851602E-2</v>
      </c>
      <c r="F68">
        <v>2.27529719061259E-5</v>
      </c>
      <c r="G68">
        <v>-7.5447566894442097E-3</v>
      </c>
      <c r="H68">
        <v>2.9715517319894901E-5</v>
      </c>
      <c r="I68">
        <v>1.35146619060142E-2</v>
      </c>
      <c r="J68">
        <v>7.0703312418070693E-2</v>
      </c>
      <c r="K68">
        <v>-2.9874842578356799E-2</v>
      </c>
      <c r="L68">
        <v>-5.1401492632502203E-2</v>
      </c>
      <c r="M68">
        <v>-4.3858632135591998E-2</v>
      </c>
      <c r="N68">
        <v>8.75606014191712E-2</v>
      </c>
    </row>
    <row r="69" spans="1:14">
      <c r="A69">
        <v>81</v>
      </c>
      <c r="C69">
        <v>-5.7312679307565298E-2</v>
      </c>
      <c r="D69">
        <v>1.21196826530223E-6</v>
      </c>
      <c r="E69">
        <v>-3.4829727676508597E-2</v>
      </c>
      <c r="F69">
        <v>2.36661416925799E-5</v>
      </c>
      <c r="G69">
        <v>-8.0404795394133401E-3</v>
      </c>
      <c r="H69">
        <v>3.1793138216107402E-5</v>
      </c>
      <c r="I69">
        <v>1.38082222914599E-2</v>
      </c>
      <c r="J69">
        <v>7.4581215911553103E-2</v>
      </c>
      <c r="K69">
        <v>-3.2064647166086098E-2</v>
      </c>
      <c r="L69">
        <v>-5.5422965621286097E-2</v>
      </c>
      <c r="M69">
        <v>-4.5682097652045797E-2</v>
      </c>
      <c r="N69">
        <v>9.3135152118752895E-2</v>
      </c>
    </row>
    <row r="70" spans="1:14">
      <c r="A70">
        <v>82</v>
      </c>
      <c r="C70">
        <v>-6.1831952003687199E-2</v>
      </c>
      <c r="D70">
        <v>1.58211656620111E-6</v>
      </c>
      <c r="E70">
        <v>-3.6781872718079499E-2</v>
      </c>
      <c r="F70">
        <v>2.45647556642581E-5</v>
      </c>
      <c r="G70">
        <v>-8.5310461284158201E-3</v>
      </c>
      <c r="H70">
        <v>3.3848156579363602E-5</v>
      </c>
      <c r="I70">
        <v>1.4086806637412699E-2</v>
      </c>
      <c r="J70">
        <v>7.8426446803274902E-2</v>
      </c>
      <c r="K70">
        <v>-3.4234761710777703E-2</v>
      </c>
      <c r="L70">
        <v>-5.9410757699224E-2</v>
      </c>
      <c r="M70">
        <v>-4.7445792758114898E-2</v>
      </c>
      <c r="N70">
        <v>9.8645449262822801E-2</v>
      </c>
    </row>
    <row r="71" spans="1:14">
      <c r="A71">
        <v>83</v>
      </c>
      <c r="C71">
        <v>-6.6324638242112294E-2</v>
      </c>
      <c r="D71">
        <v>1.9523284224831602E-6</v>
      </c>
      <c r="E71">
        <v>-3.87090595787365E-2</v>
      </c>
      <c r="F71">
        <v>2.5449841374758401E-5</v>
      </c>
      <c r="G71">
        <v>-9.0163962637981303E-3</v>
      </c>
      <c r="H71">
        <v>3.5880574035474003E-5</v>
      </c>
      <c r="I71">
        <v>1.43528693059247E-2</v>
      </c>
      <c r="J71">
        <v>8.2237173824988297E-2</v>
      </c>
      <c r="K71">
        <v>-3.6384359984776203E-2</v>
      </c>
      <c r="L71">
        <v>-6.33628209893531E-2</v>
      </c>
      <c r="M71">
        <v>-4.9157819930293598E-2</v>
      </c>
      <c r="N71">
        <v>0.104091832206407</v>
      </c>
    </row>
    <row r="72" spans="1:14">
      <c r="A72">
        <v>84</v>
      </c>
      <c r="C72">
        <v>-7.07849195759023E-2</v>
      </c>
      <c r="D72">
        <v>2.3216156459504602E-6</v>
      </c>
      <c r="E72">
        <v>-4.0612158828011502E-2</v>
      </c>
      <c r="F72">
        <v>2.6322365884290401E-5</v>
      </c>
      <c r="G72">
        <v>-9.4964783849427192E-3</v>
      </c>
      <c r="H72">
        <v>3.7890411214602799E-5</v>
      </c>
      <c r="I72">
        <v>1.4608703554638501E-2</v>
      </c>
      <c r="J72">
        <v>8.6011722886478501E-2</v>
      </c>
      <c r="K72">
        <v>-3.8512690888147502E-2</v>
      </c>
      <c r="L72">
        <v>-6.7277281061019198E-2</v>
      </c>
      <c r="M72">
        <v>-5.0825758703286497E-2</v>
      </c>
      <c r="N72">
        <v>0.109474670947886</v>
      </c>
    </row>
    <row r="73" spans="1:14" ht="19.5" thickBot="1">
      <c r="A73" s="11">
        <v>85</v>
      </c>
      <c r="B73" s="11"/>
      <c r="C73" s="11">
        <v>-7.5207407599924295E-2</v>
      </c>
      <c r="D73" s="11">
        <v>2.68905925482343E-6</v>
      </c>
      <c r="E73" s="11">
        <v>-4.2492000699227497E-2</v>
      </c>
      <c r="F73" s="11">
        <v>2.71832396370186E-5</v>
      </c>
      <c r="G73" s="11">
        <v>-9.9712488774348403E-3</v>
      </c>
      <c r="H73" s="11">
        <v>3.9877706033530899E-5</v>
      </c>
      <c r="I73" s="11">
        <v>1.48564522782273E-2</v>
      </c>
      <c r="J73" s="11">
        <v>8.9748565733190705E-2</v>
      </c>
      <c r="K73" s="11">
        <v>-4.06190729495641E-2</v>
      </c>
      <c r="L73" s="11">
        <v>-7.1152424449970803E-2</v>
      </c>
      <c r="M73" s="11">
        <v>-5.2456700325540999E-2</v>
      </c>
      <c r="N73" s="11">
        <v>0.114794362843352</v>
      </c>
    </row>
    <row r="83" spans="2:2">
      <c r="B83" t="s">
        <v>96</v>
      </c>
    </row>
    <row r="84" spans="2:2" ht="19.5" thickBot="1"/>
    <row r="85" spans="2:2">
      <c r="B85" s="44" t="s">
        <v>46</v>
      </c>
    </row>
    <row r="86" spans="2:2" ht="19.5" thickBot="1">
      <c r="B86" s="45">
        <f>基準値!B5</f>
        <v>0</v>
      </c>
    </row>
  </sheetData>
  <mergeCells count="12">
    <mergeCell ref="O2:Q2"/>
    <mergeCell ref="R2:T2"/>
    <mergeCell ref="C1:F1"/>
    <mergeCell ref="G1:J1"/>
    <mergeCell ref="K1:N1"/>
    <mergeCell ref="O1:T1"/>
    <mergeCell ref="C2:D2"/>
    <mergeCell ref="E2:F2"/>
    <mergeCell ref="G2:H2"/>
    <mergeCell ref="I2:J2"/>
    <mergeCell ref="K2:L2"/>
    <mergeCell ref="M2:N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基準値</vt:lpstr>
      <vt:lpstr>spline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 Wada</dc:creator>
  <cp:lastModifiedBy>Yosuke Wada</cp:lastModifiedBy>
  <dcterms:created xsi:type="dcterms:W3CDTF">2015-06-05T18:19:34Z</dcterms:created>
  <dcterms:modified xsi:type="dcterms:W3CDTF">2024-10-01T06:33:04Z</dcterms:modified>
</cp:coreProperties>
</file>